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<sst xmlns="http://schemas.openxmlformats.org/spreadsheetml/2006/main" count="315" uniqueCount="116">
  <si>
    <t>Чай сладкий</t>
  </si>
  <si>
    <t>Хлеб пшеничный</t>
  </si>
  <si>
    <t>Прием пищи, наименование блюда</t>
  </si>
  <si>
    <t>Возрастная категория: с 7 до 11 лет</t>
  </si>
  <si>
    <t>Возрастная категория: с 12 лет и старше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</si>
  <si>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</si>
  <si>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</si>
  <si>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</si>
  <si>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</si>
  <si>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</si>
  <si>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</si>
  <si>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День: первый</t>
  </si>
  <si>
    <t>Завтрак</t>
  </si>
  <si>
    <t xml:space="preserve">Обед </t>
  </si>
  <si>
    <t>Котлета с соусом</t>
  </si>
  <si>
    <t xml:space="preserve">Яблоко </t>
  </si>
  <si>
    <t>День: второй</t>
  </si>
  <si>
    <t xml:space="preserve">Завтрак </t>
  </si>
  <si>
    <t>Кофейный напиток с молоком</t>
  </si>
  <si>
    <t>Яйцо вареное</t>
  </si>
  <si>
    <t>1 шт.</t>
  </si>
  <si>
    <t xml:space="preserve">Апельсин </t>
  </si>
  <si>
    <t>150/5</t>
  </si>
  <si>
    <t>Салат из свежих помидоров с маслом растительным</t>
  </si>
  <si>
    <t>Компот из сухофруктов</t>
  </si>
  <si>
    <t>День: третий</t>
  </si>
  <si>
    <t>Сыр голландский</t>
  </si>
  <si>
    <t>Какао с молоком</t>
  </si>
  <si>
    <t xml:space="preserve">Греча </t>
  </si>
  <si>
    <t xml:space="preserve">Гуляш </t>
  </si>
  <si>
    <t>День: четвертый</t>
  </si>
  <si>
    <t>Жаркое по-домашнему</t>
  </si>
  <si>
    <t>Салат из свежих огурцов с маслом растительным</t>
  </si>
  <si>
    <t>Хлеб ржаной</t>
  </si>
  <si>
    <t xml:space="preserve">Мандарин </t>
  </si>
  <si>
    <t>День: пятый</t>
  </si>
  <si>
    <t>Кофейный напиток со сгущенным молоком</t>
  </si>
  <si>
    <t>Обед</t>
  </si>
  <si>
    <t>Рассольник домашний</t>
  </si>
  <si>
    <t>День: шестой</t>
  </si>
  <si>
    <t>Ватрушка с творогом</t>
  </si>
  <si>
    <t>Тефтели из говядины с соусом молочным</t>
  </si>
  <si>
    <t>Сок натуральный</t>
  </si>
  <si>
    <t>День: седьмой</t>
  </si>
  <si>
    <t>Омлет натуральный с сыром</t>
  </si>
  <si>
    <t xml:space="preserve">Груша </t>
  </si>
  <si>
    <t>День: восьмой</t>
  </si>
  <si>
    <t>Капуста тушеная</t>
  </si>
  <si>
    <t>День: девятый</t>
  </si>
  <si>
    <t>Напиток из шиповника</t>
  </si>
  <si>
    <t>День: десятый</t>
  </si>
  <si>
    <t>70/50</t>
  </si>
  <si>
    <t xml:space="preserve">Щи </t>
  </si>
  <si>
    <t>Салат из отварной моркови с раст.маслом</t>
  </si>
  <si>
    <t>Суп картофельный с мясными фрикадельками</t>
  </si>
  <si>
    <t>250/35</t>
  </si>
  <si>
    <t>Суп "крестьянский"</t>
  </si>
  <si>
    <t xml:space="preserve">ИТОГО </t>
  </si>
  <si>
    <t>ИТОГО за день</t>
  </si>
  <si>
    <t>В %-ах от суточной потребности</t>
  </si>
  <si>
    <t>ИТОГО за смену</t>
  </si>
  <si>
    <t>ИТОГО за смену СООТНОШЕНИЕ</t>
  </si>
  <si>
    <t>-</t>
  </si>
  <si>
    <t>Масло растительное используется рафинированное</t>
  </si>
  <si>
    <t>Овощи урожая прошлого года используются только после термической обработки</t>
  </si>
  <si>
    <t>Примерное 10-дневное меню на летние оздоровительные лагеря с дневным пребыванием детей в образовательных учреждениях</t>
  </si>
  <si>
    <t>180/5</t>
  </si>
  <si>
    <t>В среднем за смену в % от суточной потребности</t>
  </si>
  <si>
    <t>Пюре картофельное с маслом сливочным</t>
  </si>
  <si>
    <t>200/5</t>
  </si>
  <si>
    <t xml:space="preserve">Винегрет с маслом растительным </t>
  </si>
  <si>
    <t>100/5</t>
  </si>
  <si>
    <t>Каша гречневая с маслом сливочным</t>
  </si>
  <si>
    <t>Хлеб пшеничный с маслом сливочным и сыром</t>
  </si>
  <si>
    <t>Оладьи с маслом сливочным</t>
  </si>
  <si>
    <t>160/5</t>
  </si>
  <si>
    <t>Каша кукурузная с молоком с маслом сливочным</t>
  </si>
  <si>
    <t>Каша пшенная с маслом сливочным</t>
  </si>
  <si>
    <t>Винегрет с маслом растительным</t>
  </si>
  <si>
    <t>Макаронные изделия отварные с маслом сливочным</t>
  </si>
  <si>
    <t>Салат из свеклы с соленым огурцом с маслом растительным</t>
  </si>
  <si>
    <t>Груша</t>
  </si>
  <si>
    <t>100/10</t>
  </si>
  <si>
    <t>Салат витаминный с маслом растительным</t>
  </si>
  <si>
    <t>Запеканка из творога с вареньем</t>
  </si>
  <si>
    <t>150/40</t>
  </si>
  <si>
    <t>200/40</t>
  </si>
  <si>
    <t>150/10</t>
  </si>
  <si>
    <t>200/12</t>
  </si>
  <si>
    <t>Суп из овощей</t>
  </si>
  <si>
    <t>Рыба отварная</t>
  </si>
  <si>
    <t>Каша рисовая молочная с маслом сливочным</t>
  </si>
  <si>
    <t>Салат картофельный с зеленым горошком с маслом растительным</t>
  </si>
  <si>
    <t>Суп крестьянский с крупой</t>
  </si>
  <si>
    <t>Картофель отварной с маслом сливочным</t>
  </si>
  <si>
    <t>180/7</t>
  </si>
  <si>
    <t>Тефтели рыбные с соусом</t>
  </si>
  <si>
    <t>80/30</t>
  </si>
  <si>
    <t>100/30</t>
  </si>
  <si>
    <t>Напиток клюквенный</t>
  </si>
  <si>
    <t>Салат из квашеной капусты с яблоками с маслом растительным</t>
  </si>
  <si>
    <t>Напиток брусничный</t>
  </si>
  <si>
    <t>Пудинг творожный запеченный</t>
  </si>
  <si>
    <t>150/15</t>
  </si>
  <si>
    <t>200/17</t>
  </si>
  <si>
    <t>Котлета мясная</t>
  </si>
  <si>
    <t>Компот из свежих плодов или ягод</t>
  </si>
  <si>
    <t>100/50</t>
  </si>
  <si>
    <t>Рис отварной с маслом сливочным</t>
  </si>
  <si>
    <t>Какао с молоком (молоко пастеризованное-100 гр.)</t>
  </si>
  <si>
    <t>Чай сладкий с лимоном</t>
  </si>
  <si>
    <t>20/5/10</t>
  </si>
  <si>
    <t>20/5/12</t>
  </si>
  <si>
    <t>№ рецептуры</t>
  </si>
  <si>
    <t>Помидор свежий</t>
  </si>
  <si>
    <t>Огурец свежий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</si>
</sst>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12" xfId="0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top" wrapText="1"/>
    </xf>
    <xf numFmtId="0" fontId="4" fillId="0" borderId="19" xfId="0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3"/>
  <sheetViews>
    <sheetView tabSelected="1" zoomScale="110" zoomScaleNormal="110" zoomScalePageLayoutView="0" workbookViewId="0" topLeftCell="A7">
      <selection activeCell="O7" sqref="O7"/>
    </sheetView>
  </sheetViews>
  <sheetFormatPr defaultColWidth="9.140625" defaultRowHeight="12.75"/>
  <cols>
    <col min="1" max="1" width="5.8515625" style="9" customWidth="1"/>
    <col min="2" max="2" width="31.57421875" style="9" customWidth="1"/>
    <col min="3" max="3" width="8.421875" style="9" customWidth="1"/>
    <col min="4" max="4" width="9.421875" style="9" customWidth="1"/>
    <col min="5" max="6" width="8.7109375" style="9" customWidth="1"/>
    <col min="7" max="7" width="10.8515625" style="9" customWidth="1"/>
    <col min="8" max="8" width="8.140625" style="9" customWidth="1"/>
    <col min="9" max="10" width="9.140625" style="9" customWidth="1"/>
    <col min="11" max="11" width="8.8515625" style="9" customWidth="1"/>
    <col min="12" max="12" width="12.00390625" style="9" customWidth="1"/>
    <col min="13" max="16384" width="9.140625" style="9" customWidth="1"/>
  </cols>
  <sheetData>
    <row r="1" spans="1:12" ht="15.75">
      <c r="A1" s="1"/>
      <c r="L1" s="2"/>
    </row>
    <row r="2" spans="1:12" ht="15.75" customHeight="1">
      <c r="A2" s="1"/>
      <c r="I2" s="58"/>
      <c r="J2" s="58"/>
      <c r="K2" s="58"/>
      <c r="L2" s="58"/>
    </row>
    <row r="3" spans="1:12" ht="38.25" customHeight="1">
      <c r="A3" s="1"/>
      <c r="I3" s="58"/>
      <c r="J3" s="58"/>
      <c r="K3" s="58"/>
      <c r="L3" s="58"/>
    </row>
    <row r="4" spans="1:12" ht="15.75">
      <c r="A4" s="1"/>
      <c r="J4" s="10"/>
      <c r="K4" s="10"/>
      <c r="L4" s="10"/>
    </row>
    <row r="5" spans="1:12" ht="15.75">
      <c r="A5" s="3"/>
      <c r="L5" s="1"/>
    </row>
    <row r="6" spans="1:9" ht="15.75">
      <c r="A6" s="10"/>
      <c r="C6" s="72" t="s">
        <v>65</v>
      </c>
      <c r="D6" s="72"/>
      <c r="E6" s="72"/>
      <c r="F6" s="72"/>
      <c r="G6" s="72"/>
      <c r="H6" s="72"/>
      <c r="I6" s="72"/>
    </row>
    <row r="7" spans="1:9" ht="34.5" customHeight="1">
      <c r="A7" s="10"/>
      <c r="C7" s="72"/>
      <c r="D7" s="72"/>
      <c r="E7" s="72"/>
      <c r="F7" s="72"/>
      <c r="G7" s="72"/>
      <c r="H7" s="72"/>
      <c r="I7" s="72"/>
    </row>
    <row r="8" ht="15.75">
      <c r="A8" s="10"/>
    </row>
    <row r="9" spans="1:18" ht="15.75">
      <c r="A9" s="68" t="s">
        <v>113</v>
      </c>
      <c r="B9" s="73" t="s">
        <v>2</v>
      </c>
      <c r="C9" s="64" t="s">
        <v>3</v>
      </c>
      <c r="D9" s="64"/>
      <c r="E9" s="64"/>
      <c r="F9" s="64"/>
      <c r="G9" s="64"/>
      <c r="H9" s="64" t="s">
        <v>4</v>
      </c>
      <c r="I9" s="64"/>
      <c r="J9" s="64"/>
      <c r="K9" s="64"/>
      <c r="L9" s="64"/>
      <c r="M9" s="12"/>
      <c r="N9" s="12"/>
      <c r="O9" s="12"/>
      <c r="P9" s="12"/>
      <c r="Q9" s="12"/>
      <c r="R9" s="12"/>
    </row>
    <row r="10" spans="1:18" ht="15.75">
      <c r="A10" s="69"/>
      <c r="B10" s="73"/>
      <c r="C10" s="64" t="s">
        <v>5</v>
      </c>
      <c r="D10" s="64" t="s">
        <v>6</v>
      </c>
      <c r="E10" s="64"/>
      <c r="F10" s="64"/>
      <c r="G10" s="64" t="s">
        <v>7</v>
      </c>
      <c r="H10" s="64" t="s">
        <v>5</v>
      </c>
      <c r="I10" s="64" t="s">
        <v>6</v>
      </c>
      <c r="J10" s="64"/>
      <c r="K10" s="64"/>
      <c r="L10" s="64" t="s">
        <v>7</v>
      </c>
      <c r="M10" s="12"/>
      <c r="N10" s="12"/>
      <c r="O10" s="12"/>
      <c r="P10" s="12"/>
      <c r="Q10" s="12"/>
      <c r="R10" s="12"/>
    </row>
    <row r="11" spans="1:18" ht="33" customHeight="1">
      <c r="A11" s="70"/>
      <c r="B11" s="73"/>
      <c r="C11" s="64"/>
      <c r="D11" s="11" t="s">
        <v>8</v>
      </c>
      <c r="E11" s="11" t="s">
        <v>9</v>
      </c>
      <c r="F11" s="11" t="s">
        <v>10</v>
      </c>
      <c r="G11" s="64"/>
      <c r="H11" s="64"/>
      <c r="I11" s="11" t="s">
        <v>8</v>
      </c>
      <c r="J11" s="11" t="s">
        <v>9</v>
      </c>
      <c r="K11" s="11" t="s">
        <v>10</v>
      </c>
      <c r="L11" s="64"/>
      <c r="M11" s="12"/>
      <c r="N11" s="12"/>
      <c r="O11" s="12"/>
      <c r="P11" s="12"/>
      <c r="Q11" s="12"/>
      <c r="R11" s="12"/>
    </row>
    <row r="12" spans="1:18" ht="15.75">
      <c r="A12" s="13">
        <v>1</v>
      </c>
      <c r="B12" s="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2"/>
      <c r="N12" s="12"/>
      <c r="O12" s="12"/>
      <c r="P12" s="12"/>
      <c r="Q12" s="12"/>
      <c r="R12" s="12"/>
    </row>
    <row r="13" spans="1:18" ht="15.75">
      <c r="A13" s="65" t="s">
        <v>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15"/>
      <c r="N13" s="15"/>
      <c r="O13" s="15"/>
      <c r="P13" s="15"/>
      <c r="Q13" s="12"/>
      <c r="R13" s="12"/>
    </row>
    <row r="14" spans="1:18" ht="15.75">
      <c r="A14" s="61" t="s">
        <v>12</v>
      </c>
      <c r="B14" s="62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16"/>
      <c r="N14" s="16"/>
      <c r="O14" s="16"/>
      <c r="P14" s="16"/>
      <c r="Q14" s="12"/>
      <c r="R14" s="12"/>
    </row>
    <row r="15" spans="1:18" ht="31.5">
      <c r="A15" s="17">
        <v>1</v>
      </c>
      <c r="B15" s="18" t="s">
        <v>78</v>
      </c>
      <c r="C15" s="34" t="s">
        <v>71</v>
      </c>
      <c r="D15" s="32">
        <v>1.26</v>
      </c>
      <c r="E15" s="32">
        <v>10.14</v>
      </c>
      <c r="F15" s="32">
        <v>8.32</v>
      </c>
      <c r="G15" s="32">
        <v>129.26</v>
      </c>
      <c r="H15" s="34" t="s">
        <v>71</v>
      </c>
      <c r="I15" s="32">
        <v>1.26</v>
      </c>
      <c r="J15" s="32">
        <v>10.14</v>
      </c>
      <c r="K15" s="32">
        <v>8.32</v>
      </c>
      <c r="L15" s="32">
        <v>129.26</v>
      </c>
      <c r="M15" s="15"/>
      <c r="N15" s="15"/>
      <c r="O15" s="15"/>
      <c r="P15" s="15"/>
      <c r="Q15" s="12"/>
      <c r="R15" s="12"/>
    </row>
    <row r="16" spans="1:18" ht="31.5">
      <c r="A16" s="17">
        <v>103</v>
      </c>
      <c r="B16" s="18" t="s">
        <v>77</v>
      </c>
      <c r="C16" s="34" t="s">
        <v>22</v>
      </c>
      <c r="D16" s="32">
        <v>4.53</v>
      </c>
      <c r="E16" s="32">
        <v>5.45</v>
      </c>
      <c r="F16" s="32">
        <v>25.72</v>
      </c>
      <c r="G16" s="32">
        <v>170.37</v>
      </c>
      <c r="H16" s="34" t="s">
        <v>69</v>
      </c>
      <c r="I16" s="32">
        <v>6.04</v>
      </c>
      <c r="J16" s="32">
        <v>7.27</v>
      </c>
      <c r="K16" s="32">
        <v>34.29</v>
      </c>
      <c r="L16" s="32">
        <v>227.16</v>
      </c>
      <c r="M16" s="15"/>
      <c r="N16" s="15"/>
      <c r="O16" s="15"/>
      <c r="P16" s="15"/>
      <c r="Q16" s="12"/>
      <c r="R16" s="12"/>
    </row>
    <row r="17" spans="1:18" ht="15.75">
      <c r="A17" s="17">
        <v>271</v>
      </c>
      <c r="B17" s="18" t="s">
        <v>0</v>
      </c>
      <c r="C17" s="11">
        <v>200</v>
      </c>
      <c r="D17" s="19">
        <v>0.04</v>
      </c>
      <c r="E17" s="19">
        <v>0</v>
      </c>
      <c r="F17" s="19">
        <v>15.1</v>
      </c>
      <c r="G17" s="19">
        <v>61.8</v>
      </c>
      <c r="H17" s="11">
        <v>200</v>
      </c>
      <c r="I17" s="19">
        <v>0.04</v>
      </c>
      <c r="J17" s="19">
        <v>0</v>
      </c>
      <c r="K17" s="19">
        <v>15.1</v>
      </c>
      <c r="L17" s="19">
        <v>61.8</v>
      </c>
      <c r="M17" s="15"/>
      <c r="N17" s="15"/>
      <c r="O17" s="15"/>
      <c r="P17" s="15"/>
      <c r="Q17" s="12"/>
      <c r="R17" s="12"/>
    </row>
    <row r="18" spans="1:18" ht="31.5">
      <c r="A18" s="17">
        <v>124</v>
      </c>
      <c r="B18" s="6" t="s">
        <v>84</v>
      </c>
      <c r="C18" s="7" t="s">
        <v>85</v>
      </c>
      <c r="D18" s="8">
        <v>21.38</v>
      </c>
      <c r="E18" s="8">
        <v>8.86</v>
      </c>
      <c r="F18" s="8">
        <v>21.29</v>
      </c>
      <c r="G18" s="8">
        <v>250.41</v>
      </c>
      <c r="H18" s="20" t="s">
        <v>86</v>
      </c>
      <c r="I18" s="8">
        <v>29.22</v>
      </c>
      <c r="J18" s="8">
        <v>12.11</v>
      </c>
      <c r="K18" s="8">
        <v>29.1</v>
      </c>
      <c r="L18" s="8">
        <v>342.23</v>
      </c>
      <c r="M18" s="15"/>
      <c r="N18" s="15"/>
      <c r="O18" s="15"/>
      <c r="P18" s="15"/>
      <c r="Q18" s="12"/>
      <c r="R18" s="12"/>
    </row>
    <row r="19" spans="1:18" ht="15.75">
      <c r="A19" s="17"/>
      <c r="B19" s="18" t="s">
        <v>33</v>
      </c>
      <c r="C19" s="7">
        <v>40</v>
      </c>
      <c r="D19" s="8">
        <v>2.21</v>
      </c>
      <c r="E19" s="8">
        <v>0.4</v>
      </c>
      <c r="F19" s="8">
        <v>12.83</v>
      </c>
      <c r="G19" s="8">
        <v>124</v>
      </c>
      <c r="H19" s="7">
        <v>60</v>
      </c>
      <c r="I19" s="8">
        <v>3.32</v>
      </c>
      <c r="J19" s="8">
        <v>0.6000000000000001</v>
      </c>
      <c r="K19" s="8">
        <v>19.24</v>
      </c>
      <c r="L19" s="8">
        <v>124</v>
      </c>
      <c r="M19" s="15"/>
      <c r="N19" s="15"/>
      <c r="O19" s="15"/>
      <c r="P19" s="15"/>
      <c r="Q19" s="12"/>
      <c r="R19" s="12"/>
    </row>
    <row r="20" spans="1:18" ht="15.75">
      <c r="A20" s="35"/>
      <c r="B20" s="36" t="s">
        <v>57</v>
      </c>
      <c r="C20" s="37"/>
      <c r="D20" s="38">
        <f>SUM(D15:D19)</f>
        <v>29.42</v>
      </c>
      <c r="E20" s="38">
        <f aca="true" t="shared" si="0" ref="E20:L20">SUM(E15:E19)</f>
        <v>24.849999999999998</v>
      </c>
      <c r="F20" s="38">
        <f t="shared" si="0"/>
        <v>83.26</v>
      </c>
      <c r="G20" s="38">
        <f t="shared" si="0"/>
        <v>735.84</v>
      </c>
      <c r="H20" s="38"/>
      <c r="I20" s="38">
        <f t="shared" si="0"/>
        <v>39.88</v>
      </c>
      <c r="J20" s="38">
        <f t="shared" si="0"/>
        <v>30.12</v>
      </c>
      <c r="K20" s="38">
        <f t="shared" si="0"/>
        <v>106.05</v>
      </c>
      <c r="L20" s="38">
        <f t="shared" si="0"/>
        <v>884.45</v>
      </c>
      <c r="M20" s="15"/>
      <c r="N20" s="15"/>
      <c r="O20" s="15"/>
      <c r="P20" s="15"/>
      <c r="Q20" s="12"/>
      <c r="R20" s="12"/>
    </row>
    <row r="21" spans="1:18" ht="15.75">
      <c r="A21" s="39"/>
      <c r="B21" s="40"/>
      <c r="C21" s="41"/>
      <c r="D21" s="41"/>
      <c r="E21" s="41"/>
      <c r="F21" s="41"/>
      <c r="G21" s="41"/>
      <c r="H21" s="41"/>
      <c r="I21" s="40"/>
      <c r="J21" s="40"/>
      <c r="K21" s="40"/>
      <c r="L21" s="18"/>
      <c r="M21" s="15"/>
      <c r="N21" s="15"/>
      <c r="O21" s="15"/>
      <c r="P21" s="15"/>
      <c r="Q21" s="12"/>
      <c r="R21" s="12"/>
    </row>
    <row r="22" spans="1:18" ht="15.75">
      <c r="A22" s="59" t="s">
        <v>13</v>
      </c>
      <c r="B22" s="60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5"/>
      <c r="N22" s="15"/>
      <c r="O22" s="15"/>
      <c r="P22" s="15"/>
      <c r="Q22" s="12"/>
      <c r="R22" s="12"/>
    </row>
    <row r="23" spans="1:18" ht="15.75">
      <c r="A23" s="17"/>
      <c r="B23" s="6" t="s">
        <v>114</v>
      </c>
      <c r="C23" s="7">
        <v>60</v>
      </c>
      <c r="D23" s="8">
        <v>0.12</v>
      </c>
      <c r="E23" s="8">
        <v>0.01</v>
      </c>
      <c r="F23" s="8">
        <v>4.8</v>
      </c>
      <c r="G23" s="8">
        <v>22.8</v>
      </c>
      <c r="H23" s="7">
        <v>60</v>
      </c>
      <c r="I23" s="8">
        <v>0.12</v>
      </c>
      <c r="J23" s="8">
        <v>0.01</v>
      </c>
      <c r="K23" s="8">
        <v>4.8</v>
      </c>
      <c r="L23" s="8">
        <v>22.8</v>
      </c>
      <c r="M23" s="15"/>
      <c r="N23" s="15"/>
      <c r="O23" s="15"/>
      <c r="P23" s="15"/>
      <c r="Q23" s="12"/>
      <c r="R23" s="12"/>
    </row>
    <row r="24" spans="1:18" ht="15.75">
      <c r="A24" s="17">
        <v>43</v>
      </c>
      <c r="B24" s="18" t="s">
        <v>56</v>
      </c>
      <c r="C24" s="11">
        <v>250</v>
      </c>
      <c r="D24" s="19">
        <v>2.3</v>
      </c>
      <c r="E24" s="19">
        <v>7.7</v>
      </c>
      <c r="F24" s="19">
        <v>15.43</v>
      </c>
      <c r="G24" s="19">
        <v>140.59</v>
      </c>
      <c r="H24" s="11">
        <v>250</v>
      </c>
      <c r="I24" s="19">
        <v>2.3</v>
      </c>
      <c r="J24" s="19">
        <v>7.7</v>
      </c>
      <c r="K24" s="19">
        <v>15.43</v>
      </c>
      <c r="L24" s="19">
        <v>140.59</v>
      </c>
      <c r="M24" s="15"/>
      <c r="N24" s="15"/>
      <c r="O24" s="15"/>
      <c r="P24" s="15"/>
      <c r="Q24" s="12"/>
      <c r="R24" s="12"/>
    </row>
    <row r="25" spans="1:18" ht="15.75">
      <c r="A25" s="17">
        <v>210</v>
      </c>
      <c r="B25" s="18" t="s">
        <v>47</v>
      </c>
      <c r="C25" s="11">
        <v>150</v>
      </c>
      <c r="D25" s="11">
        <v>3.93</v>
      </c>
      <c r="E25" s="11">
        <v>4.85</v>
      </c>
      <c r="F25" s="11">
        <v>20.18</v>
      </c>
      <c r="G25" s="11">
        <v>130.74</v>
      </c>
      <c r="H25" s="11">
        <v>180</v>
      </c>
      <c r="I25" s="11">
        <v>4.72</v>
      </c>
      <c r="J25" s="11">
        <v>5.81</v>
      </c>
      <c r="K25" s="11">
        <v>24.21</v>
      </c>
      <c r="L25" s="11">
        <v>156.89</v>
      </c>
      <c r="M25" s="15"/>
      <c r="N25" s="15"/>
      <c r="O25" s="15"/>
      <c r="P25" s="15"/>
      <c r="Q25" s="12"/>
      <c r="R25" s="12"/>
    </row>
    <row r="26" spans="1:18" ht="15.75">
      <c r="A26" s="17">
        <v>189</v>
      </c>
      <c r="B26" s="18" t="s">
        <v>105</v>
      </c>
      <c r="C26" s="11">
        <v>100</v>
      </c>
      <c r="D26" s="19">
        <v>10.7</v>
      </c>
      <c r="E26" s="19">
        <v>11.7</v>
      </c>
      <c r="F26" s="19">
        <v>5.7</v>
      </c>
      <c r="G26" s="19">
        <v>176.8</v>
      </c>
      <c r="H26" s="11">
        <v>100</v>
      </c>
      <c r="I26" s="19">
        <v>10.7</v>
      </c>
      <c r="J26" s="19">
        <v>11.7</v>
      </c>
      <c r="K26" s="19">
        <v>5.7</v>
      </c>
      <c r="L26" s="19">
        <v>176.8</v>
      </c>
      <c r="M26" s="15"/>
      <c r="N26" s="15"/>
      <c r="O26" s="15"/>
      <c r="P26" s="15"/>
      <c r="Q26" s="12"/>
      <c r="R26" s="12"/>
    </row>
    <row r="27" spans="1:18" ht="31.5">
      <c r="A27" s="17">
        <v>254</v>
      </c>
      <c r="B27" s="18" t="s">
        <v>106</v>
      </c>
      <c r="C27" s="34">
        <v>200</v>
      </c>
      <c r="D27" s="32">
        <v>0.16</v>
      </c>
      <c r="E27" s="32">
        <v>0</v>
      </c>
      <c r="F27" s="32">
        <v>14.99</v>
      </c>
      <c r="G27" s="32">
        <v>60.64</v>
      </c>
      <c r="H27" s="34">
        <v>200</v>
      </c>
      <c r="I27" s="32">
        <v>0.16</v>
      </c>
      <c r="J27" s="32">
        <v>0</v>
      </c>
      <c r="K27" s="32">
        <v>14.99</v>
      </c>
      <c r="L27" s="32">
        <v>60.64</v>
      </c>
      <c r="M27" s="15"/>
      <c r="N27" s="15"/>
      <c r="O27" s="15"/>
      <c r="P27" s="15"/>
      <c r="Q27" s="12"/>
      <c r="R27" s="12"/>
    </row>
    <row r="28" spans="1:18" ht="15.75">
      <c r="A28" s="17"/>
      <c r="B28" s="18" t="s">
        <v>15</v>
      </c>
      <c r="C28" s="34">
        <v>100</v>
      </c>
      <c r="D28" s="32">
        <v>0.5</v>
      </c>
      <c r="E28" s="32">
        <v>0.5</v>
      </c>
      <c r="F28" s="32">
        <v>13</v>
      </c>
      <c r="G28" s="32">
        <v>62.4</v>
      </c>
      <c r="H28" s="34">
        <v>100</v>
      </c>
      <c r="I28" s="32">
        <v>0.5</v>
      </c>
      <c r="J28" s="32">
        <v>0.5</v>
      </c>
      <c r="K28" s="32">
        <v>13</v>
      </c>
      <c r="L28" s="32">
        <v>62.4</v>
      </c>
      <c r="M28" s="15"/>
      <c r="N28" s="15"/>
      <c r="O28" s="15"/>
      <c r="P28" s="15"/>
      <c r="Q28" s="12"/>
      <c r="R28" s="12"/>
    </row>
    <row r="29" spans="1:18" ht="15.75">
      <c r="A29" s="5"/>
      <c r="B29" s="6" t="s">
        <v>33</v>
      </c>
      <c r="C29" s="7">
        <v>40</v>
      </c>
      <c r="D29" s="8">
        <v>2.21</v>
      </c>
      <c r="E29" s="8">
        <v>0.4</v>
      </c>
      <c r="F29" s="8">
        <v>12.83</v>
      </c>
      <c r="G29" s="8">
        <v>124</v>
      </c>
      <c r="H29" s="7">
        <v>60</v>
      </c>
      <c r="I29" s="8">
        <v>3.32</v>
      </c>
      <c r="J29" s="8">
        <v>0.6000000000000001</v>
      </c>
      <c r="K29" s="8">
        <v>19.24</v>
      </c>
      <c r="L29" s="8">
        <v>124</v>
      </c>
      <c r="M29" s="15"/>
      <c r="N29" s="15"/>
      <c r="O29" s="15"/>
      <c r="P29" s="15"/>
      <c r="Q29" s="12"/>
      <c r="R29" s="12"/>
    </row>
    <row r="30" spans="1:18" ht="15.75">
      <c r="A30" s="17"/>
      <c r="B30" s="18" t="s">
        <v>1</v>
      </c>
      <c r="C30" s="34">
        <v>50</v>
      </c>
      <c r="D30" s="32">
        <v>3.8</v>
      </c>
      <c r="E30" s="32">
        <v>0.45</v>
      </c>
      <c r="F30" s="32">
        <v>24.8</v>
      </c>
      <c r="G30" s="32">
        <v>157</v>
      </c>
      <c r="H30" s="34">
        <v>80</v>
      </c>
      <c r="I30" s="32">
        <v>6.1</v>
      </c>
      <c r="J30" s="32">
        <v>0.6</v>
      </c>
      <c r="K30" s="32">
        <v>39.4</v>
      </c>
      <c r="L30" s="32">
        <v>188</v>
      </c>
      <c r="M30" s="15"/>
      <c r="N30" s="15"/>
      <c r="O30" s="15"/>
      <c r="P30" s="15"/>
      <c r="Q30" s="12"/>
      <c r="R30" s="12"/>
    </row>
    <row r="31" spans="1:18" ht="15.75">
      <c r="A31" s="17"/>
      <c r="B31" s="18" t="s">
        <v>57</v>
      </c>
      <c r="C31" s="34"/>
      <c r="D31" s="32">
        <f>SUM(D23:D30)</f>
        <v>23.72</v>
      </c>
      <c r="E31" s="32">
        <f aca="true" t="shared" si="1" ref="E31:L31">SUM(E23:E30)</f>
        <v>25.609999999999996</v>
      </c>
      <c r="F31" s="32">
        <f t="shared" si="1"/>
        <v>111.72999999999999</v>
      </c>
      <c r="G31" s="32">
        <f t="shared" si="1"/>
        <v>874.97</v>
      </c>
      <c r="H31" s="32"/>
      <c r="I31" s="32">
        <f t="shared" si="1"/>
        <v>27.92</v>
      </c>
      <c r="J31" s="32">
        <f t="shared" si="1"/>
        <v>26.92</v>
      </c>
      <c r="K31" s="32">
        <f t="shared" si="1"/>
        <v>136.76999999999998</v>
      </c>
      <c r="L31" s="32">
        <f t="shared" si="1"/>
        <v>932.12</v>
      </c>
      <c r="M31" s="15"/>
      <c r="N31" s="15"/>
      <c r="O31" s="15"/>
      <c r="P31" s="15"/>
      <c r="Q31" s="12"/>
      <c r="R31" s="12"/>
    </row>
    <row r="32" spans="1:18" ht="15.75">
      <c r="A32" s="17"/>
      <c r="B32" s="18" t="s">
        <v>58</v>
      </c>
      <c r="C32" s="34"/>
      <c r="D32" s="32">
        <f>SUM(D20+D31)</f>
        <v>53.14</v>
      </c>
      <c r="E32" s="32">
        <f>SUM(E20+E31)</f>
        <v>50.459999999999994</v>
      </c>
      <c r="F32" s="32">
        <f>SUM(F20+F31)</f>
        <v>194.99</v>
      </c>
      <c r="G32" s="32">
        <f>SUM(G20+G31)</f>
        <v>1610.81</v>
      </c>
      <c r="H32" s="34"/>
      <c r="I32" s="32">
        <f>SUM(I20+I31)</f>
        <v>67.80000000000001</v>
      </c>
      <c r="J32" s="32">
        <f>SUM(J20+J31)</f>
        <v>57.040000000000006</v>
      </c>
      <c r="K32" s="32">
        <f>SUM(K20+K31)</f>
        <v>242.82</v>
      </c>
      <c r="L32" s="32">
        <f>SUM(L20+L31)</f>
        <v>1816.5700000000002</v>
      </c>
      <c r="M32" s="15"/>
      <c r="N32" s="15"/>
      <c r="O32" s="15"/>
      <c r="P32" s="15"/>
      <c r="Q32" s="12"/>
      <c r="R32" s="12"/>
    </row>
    <row r="33" spans="1:18" ht="31.5">
      <c r="A33" s="35"/>
      <c r="B33" s="36" t="s">
        <v>59</v>
      </c>
      <c r="C33" s="42"/>
      <c r="D33" s="43">
        <f>D32/77*100</f>
        <v>69.01298701298701</v>
      </c>
      <c r="E33" s="43">
        <f>E32/79*100</f>
        <v>63.873417721518976</v>
      </c>
      <c r="F33" s="43">
        <f>F32/308*100</f>
        <v>63.308441558441565</v>
      </c>
      <c r="G33" s="43">
        <f>G32/2251*100</f>
        <v>71.55975122167925</v>
      </c>
      <c r="H33" s="42"/>
      <c r="I33" s="43">
        <f>I32/90*100</f>
        <v>75.33333333333334</v>
      </c>
      <c r="J33" s="43">
        <f>J32/92*100</f>
        <v>62.000000000000014</v>
      </c>
      <c r="K33" s="43">
        <f>K32/360*100</f>
        <v>67.45</v>
      </c>
      <c r="L33" s="43">
        <f>L32/2628*100</f>
        <v>69.12366818873669</v>
      </c>
      <c r="M33" s="15"/>
      <c r="N33" s="15"/>
      <c r="O33" s="15"/>
      <c r="P33" s="15"/>
      <c r="Q33" s="12"/>
      <c r="R33" s="12"/>
    </row>
    <row r="34" spans="1:18" ht="15.75">
      <c r="A34" s="39"/>
      <c r="B34" s="40"/>
      <c r="C34" s="41"/>
      <c r="D34" s="45"/>
      <c r="E34" s="45"/>
      <c r="F34" s="45"/>
      <c r="G34" s="45"/>
      <c r="H34" s="41"/>
      <c r="I34" s="45"/>
      <c r="J34" s="45"/>
      <c r="K34" s="45"/>
      <c r="L34" s="46"/>
      <c r="M34" s="15"/>
      <c r="N34" s="15"/>
      <c r="O34" s="15"/>
      <c r="P34" s="15"/>
      <c r="Q34" s="12"/>
      <c r="R34" s="12"/>
    </row>
    <row r="35" spans="1:18" ht="15.75">
      <c r="A35" s="65" t="s">
        <v>16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7"/>
      <c r="M35" s="21"/>
      <c r="N35" s="21"/>
      <c r="O35" s="21"/>
      <c r="P35" s="21"/>
      <c r="Q35" s="12"/>
      <c r="R35" s="12"/>
    </row>
    <row r="36" spans="1:18" ht="15.75">
      <c r="A36" s="61" t="s">
        <v>17</v>
      </c>
      <c r="B36" s="62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15"/>
      <c r="N36" s="15"/>
      <c r="O36" s="15"/>
      <c r="P36" s="15"/>
      <c r="Q36" s="12"/>
      <c r="R36" s="12"/>
    </row>
    <row r="37" spans="1:18" ht="31.5">
      <c r="A37" s="17">
        <v>15</v>
      </c>
      <c r="B37" s="18" t="s">
        <v>32</v>
      </c>
      <c r="C37" s="34" t="s">
        <v>71</v>
      </c>
      <c r="D37" s="32">
        <v>0.67</v>
      </c>
      <c r="E37" s="32">
        <v>5.17</v>
      </c>
      <c r="F37" s="32">
        <v>2</v>
      </c>
      <c r="G37" s="32">
        <v>56.5</v>
      </c>
      <c r="H37" s="34" t="s">
        <v>71</v>
      </c>
      <c r="I37" s="32">
        <v>0.67</v>
      </c>
      <c r="J37" s="32">
        <v>5.17</v>
      </c>
      <c r="K37" s="32">
        <v>2</v>
      </c>
      <c r="L37" s="32">
        <v>56.5</v>
      </c>
      <c r="M37" s="15"/>
      <c r="N37" s="15"/>
      <c r="O37" s="15"/>
      <c r="P37" s="15"/>
      <c r="Q37" s="12"/>
      <c r="R37" s="12"/>
    </row>
    <row r="38" spans="1:18" ht="31.5">
      <c r="A38" s="17">
        <v>94</v>
      </c>
      <c r="B38" s="6" t="s">
        <v>76</v>
      </c>
      <c r="C38" s="7" t="s">
        <v>87</v>
      </c>
      <c r="D38" s="8">
        <v>5.58</v>
      </c>
      <c r="E38" s="8">
        <v>6.05</v>
      </c>
      <c r="F38" s="8">
        <v>25.46</v>
      </c>
      <c r="G38" s="8">
        <v>182.94</v>
      </c>
      <c r="H38" s="7" t="s">
        <v>88</v>
      </c>
      <c r="I38" s="8">
        <v>7.44</v>
      </c>
      <c r="J38" s="8">
        <v>8.07</v>
      </c>
      <c r="K38" s="8">
        <v>35.28</v>
      </c>
      <c r="L38" s="8">
        <v>243.92</v>
      </c>
      <c r="M38" s="15"/>
      <c r="N38" s="15"/>
      <c r="O38" s="15"/>
      <c r="P38" s="15"/>
      <c r="Q38" s="12"/>
      <c r="R38" s="12"/>
    </row>
    <row r="39" spans="1:18" ht="15.75">
      <c r="A39" s="17">
        <v>258</v>
      </c>
      <c r="B39" s="18" t="s">
        <v>18</v>
      </c>
      <c r="C39" s="11">
        <v>200</v>
      </c>
      <c r="D39" s="19">
        <v>1.4</v>
      </c>
      <c r="E39" s="19">
        <v>1.6</v>
      </c>
      <c r="F39" s="19">
        <v>17.4</v>
      </c>
      <c r="G39" s="19">
        <v>118.7</v>
      </c>
      <c r="H39" s="11">
        <v>200</v>
      </c>
      <c r="I39" s="19">
        <v>1.4</v>
      </c>
      <c r="J39" s="19">
        <v>1.6</v>
      </c>
      <c r="K39" s="19">
        <v>17.4</v>
      </c>
      <c r="L39" s="19">
        <v>118.7</v>
      </c>
      <c r="M39" s="15"/>
      <c r="N39" s="15"/>
      <c r="O39" s="15"/>
      <c r="P39" s="15"/>
      <c r="Q39" s="12"/>
      <c r="R39" s="12"/>
    </row>
    <row r="40" spans="1:18" ht="15.75">
      <c r="A40" s="17"/>
      <c r="B40" s="18" t="s">
        <v>1</v>
      </c>
      <c r="C40" s="11">
        <v>50</v>
      </c>
      <c r="D40" s="19">
        <v>3.8</v>
      </c>
      <c r="E40" s="19">
        <v>0.45</v>
      </c>
      <c r="F40" s="19">
        <v>24.8</v>
      </c>
      <c r="G40" s="19">
        <v>157</v>
      </c>
      <c r="H40" s="11">
        <v>80</v>
      </c>
      <c r="I40" s="19">
        <v>6.1</v>
      </c>
      <c r="J40" s="19">
        <v>0.6</v>
      </c>
      <c r="K40" s="19">
        <v>39.4</v>
      </c>
      <c r="L40" s="19">
        <v>188</v>
      </c>
      <c r="M40" s="15"/>
      <c r="N40" s="15"/>
      <c r="O40" s="15"/>
      <c r="P40" s="15"/>
      <c r="Q40" s="12"/>
      <c r="R40" s="12"/>
    </row>
    <row r="41" spans="1:18" ht="15.75">
      <c r="A41" s="17"/>
      <c r="B41" s="18" t="s">
        <v>33</v>
      </c>
      <c r="C41" s="7">
        <v>40</v>
      </c>
      <c r="D41" s="8">
        <v>2.21</v>
      </c>
      <c r="E41" s="8">
        <v>0.4</v>
      </c>
      <c r="F41" s="8">
        <v>12.83</v>
      </c>
      <c r="G41" s="8">
        <v>124</v>
      </c>
      <c r="H41" s="7">
        <v>60</v>
      </c>
      <c r="I41" s="8">
        <v>3.32</v>
      </c>
      <c r="J41" s="8">
        <v>0.6000000000000001</v>
      </c>
      <c r="K41" s="8">
        <v>19.24</v>
      </c>
      <c r="L41" s="8">
        <v>124</v>
      </c>
      <c r="M41" s="15"/>
      <c r="N41" s="15"/>
      <c r="O41" s="15"/>
      <c r="P41" s="15"/>
      <c r="Q41" s="12"/>
      <c r="R41" s="12"/>
    </row>
    <row r="42" spans="1:18" ht="15.75">
      <c r="A42" s="17"/>
      <c r="B42" s="18" t="s">
        <v>19</v>
      </c>
      <c r="C42" s="11" t="s">
        <v>20</v>
      </c>
      <c r="D42" s="19">
        <v>5.1</v>
      </c>
      <c r="E42" s="19">
        <v>4.6</v>
      </c>
      <c r="F42" s="19">
        <v>0.3</v>
      </c>
      <c r="G42" s="19">
        <v>62.8</v>
      </c>
      <c r="H42" s="11" t="s">
        <v>20</v>
      </c>
      <c r="I42" s="19">
        <v>5.1</v>
      </c>
      <c r="J42" s="19">
        <v>4.6</v>
      </c>
      <c r="K42" s="19">
        <v>0.3</v>
      </c>
      <c r="L42" s="19">
        <v>62.8</v>
      </c>
      <c r="M42" s="15"/>
      <c r="N42" s="15"/>
      <c r="O42" s="15"/>
      <c r="P42" s="15"/>
      <c r="Q42" s="12"/>
      <c r="R42" s="12"/>
    </row>
    <row r="43" spans="1:18" ht="15.75">
      <c r="A43" s="17"/>
      <c r="B43" s="18" t="s">
        <v>21</v>
      </c>
      <c r="C43" s="11">
        <v>150</v>
      </c>
      <c r="D43" s="19">
        <v>0.9</v>
      </c>
      <c r="E43" s="19">
        <v>0.2</v>
      </c>
      <c r="F43" s="19">
        <v>8.1</v>
      </c>
      <c r="G43" s="19">
        <v>43</v>
      </c>
      <c r="H43" s="11">
        <v>150</v>
      </c>
      <c r="I43" s="19">
        <v>0.9</v>
      </c>
      <c r="J43" s="19">
        <v>0.2</v>
      </c>
      <c r="K43" s="19">
        <v>8.1</v>
      </c>
      <c r="L43" s="19">
        <v>43</v>
      </c>
      <c r="M43" s="15"/>
      <c r="N43" s="15"/>
      <c r="O43" s="15"/>
      <c r="P43" s="15"/>
      <c r="Q43" s="12"/>
      <c r="R43" s="12"/>
    </row>
    <row r="44" spans="1:18" ht="15.75">
      <c r="A44" s="35"/>
      <c r="B44" s="36" t="s">
        <v>57</v>
      </c>
      <c r="C44" s="37"/>
      <c r="D44" s="38">
        <f>SUM(D37:D43)</f>
        <v>19.659999999999997</v>
      </c>
      <c r="E44" s="38">
        <f aca="true" t="shared" si="2" ref="E44:L44">SUM(E37:E43)</f>
        <v>18.469999999999995</v>
      </c>
      <c r="F44" s="38">
        <f t="shared" si="2"/>
        <v>90.88999999999999</v>
      </c>
      <c r="G44" s="38">
        <f t="shared" si="2"/>
        <v>744.9399999999999</v>
      </c>
      <c r="H44" s="38">
        <f t="shared" si="2"/>
        <v>490</v>
      </c>
      <c r="I44" s="38">
        <f t="shared" si="2"/>
        <v>24.93</v>
      </c>
      <c r="J44" s="38">
        <f t="shared" si="2"/>
        <v>20.84</v>
      </c>
      <c r="K44" s="38">
        <f t="shared" si="2"/>
        <v>121.71999999999998</v>
      </c>
      <c r="L44" s="38">
        <f t="shared" si="2"/>
        <v>836.9199999999998</v>
      </c>
      <c r="M44" s="15"/>
      <c r="N44" s="15"/>
      <c r="O44" s="15"/>
      <c r="P44" s="15"/>
      <c r="Q44" s="12"/>
      <c r="R44" s="12"/>
    </row>
    <row r="45" spans="1:18" ht="15.75">
      <c r="A45" s="39"/>
      <c r="B45" s="40"/>
      <c r="C45" s="41"/>
      <c r="D45" s="41"/>
      <c r="E45" s="41"/>
      <c r="F45" s="41"/>
      <c r="G45" s="41"/>
      <c r="H45" s="41"/>
      <c r="I45" s="40"/>
      <c r="J45" s="40"/>
      <c r="K45" s="40"/>
      <c r="L45" s="18"/>
      <c r="M45" s="15"/>
      <c r="N45" s="15"/>
      <c r="O45" s="15"/>
      <c r="P45" s="15"/>
      <c r="Q45" s="12"/>
      <c r="R45" s="12"/>
    </row>
    <row r="46" spans="1:18" ht="15.75">
      <c r="A46" s="59" t="s">
        <v>13</v>
      </c>
      <c r="B46" s="60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15"/>
      <c r="N46" s="15"/>
      <c r="O46" s="15"/>
      <c r="P46" s="15"/>
      <c r="Q46" s="12"/>
      <c r="R46" s="12"/>
    </row>
    <row r="47" spans="1:18" ht="31.5">
      <c r="A47" s="17">
        <v>18</v>
      </c>
      <c r="B47" s="18" t="s">
        <v>23</v>
      </c>
      <c r="C47" s="34" t="s">
        <v>71</v>
      </c>
      <c r="D47" s="32">
        <v>1.1</v>
      </c>
      <c r="E47" s="32">
        <v>5.2</v>
      </c>
      <c r="F47" s="32">
        <v>3.4</v>
      </c>
      <c r="G47" s="32">
        <v>66.4</v>
      </c>
      <c r="H47" s="34" t="s">
        <v>71</v>
      </c>
      <c r="I47" s="32">
        <v>1.1</v>
      </c>
      <c r="J47" s="32">
        <v>5.2</v>
      </c>
      <c r="K47" s="32">
        <v>3.4</v>
      </c>
      <c r="L47" s="32">
        <v>66.4</v>
      </c>
      <c r="M47" s="15"/>
      <c r="N47" s="15"/>
      <c r="O47" s="15"/>
      <c r="P47" s="15"/>
      <c r="Q47" s="12"/>
      <c r="R47" s="12"/>
    </row>
    <row r="48" spans="1:18" ht="15.75">
      <c r="A48" s="17">
        <v>36</v>
      </c>
      <c r="B48" s="6" t="s">
        <v>89</v>
      </c>
      <c r="C48" s="7">
        <v>250</v>
      </c>
      <c r="D48" s="8">
        <v>1.9</v>
      </c>
      <c r="E48" s="8">
        <v>5.86</v>
      </c>
      <c r="F48" s="8">
        <v>12.59</v>
      </c>
      <c r="G48" s="8">
        <v>115.24</v>
      </c>
      <c r="H48" s="7">
        <v>250</v>
      </c>
      <c r="I48" s="8">
        <v>1.9</v>
      </c>
      <c r="J48" s="8">
        <v>5.86</v>
      </c>
      <c r="K48" s="8">
        <v>12.59</v>
      </c>
      <c r="L48" s="8">
        <v>115.24</v>
      </c>
      <c r="M48" s="15"/>
      <c r="N48" s="15"/>
      <c r="O48" s="15"/>
      <c r="P48" s="15"/>
      <c r="Q48" s="12"/>
      <c r="R48" s="12"/>
    </row>
    <row r="49" spans="1:18" ht="31.5">
      <c r="A49" s="17">
        <v>216</v>
      </c>
      <c r="B49" s="18" t="s">
        <v>68</v>
      </c>
      <c r="C49" s="34" t="s">
        <v>22</v>
      </c>
      <c r="D49" s="32">
        <v>3.19</v>
      </c>
      <c r="E49" s="32">
        <v>6.06</v>
      </c>
      <c r="F49" s="32">
        <v>23.29</v>
      </c>
      <c r="G49" s="32">
        <v>160.46</v>
      </c>
      <c r="H49" s="34" t="s">
        <v>66</v>
      </c>
      <c r="I49" s="32">
        <v>3.84</v>
      </c>
      <c r="J49" s="32">
        <v>8.88</v>
      </c>
      <c r="K49" s="32">
        <v>26.28</v>
      </c>
      <c r="L49" s="32">
        <v>242.4</v>
      </c>
      <c r="M49" s="15"/>
      <c r="N49" s="15"/>
      <c r="O49" s="15"/>
      <c r="P49" s="15"/>
      <c r="Q49" s="12"/>
      <c r="R49" s="12"/>
    </row>
    <row r="50" spans="1:18" ht="15.75">
      <c r="A50" s="17">
        <v>145</v>
      </c>
      <c r="B50" s="6" t="s">
        <v>90</v>
      </c>
      <c r="C50" s="7">
        <v>80</v>
      </c>
      <c r="D50" s="8">
        <v>3.46</v>
      </c>
      <c r="E50" s="8">
        <v>0.41</v>
      </c>
      <c r="F50" s="8">
        <v>0.34</v>
      </c>
      <c r="G50" s="8">
        <v>45.86</v>
      </c>
      <c r="H50" s="7">
        <v>100</v>
      </c>
      <c r="I50" s="8">
        <v>4.33</v>
      </c>
      <c r="J50" s="8">
        <v>0.51</v>
      </c>
      <c r="K50" s="8">
        <v>0.43</v>
      </c>
      <c r="L50" s="8">
        <v>57.33</v>
      </c>
      <c r="M50" s="15"/>
      <c r="N50" s="15"/>
      <c r="O50" s="15"/>
      <c r="P50" s="15"/>
      <c r="Q50" s="12"/>
      <c r="R50" s="12"/>
    </row>
    <row r="51" spans="1:18" ht="15.75">
      <c r="A51" s="17">
        <v>255</v>
      </c>
      <c r="B51" s="18" t="s">
        <v>24</v>
      </c>
      <c r="C51" s="11">
        <v>200</v>
      </c>
      <c r="D51" s="19">
        <v>0.56</v>
      </c>
      <c r="E51" s="19">
        <v>0</v>
      </c>
      <c r="F51" s="19">
        <v>27.89</v>
      </c>
      <c r="G51" s="19">
        <v>113.79</v>
      </c>
      <c r="H51" s="11">
        <v>200</v>
      </c>
      <c r="I51" s="19">
        <v>0.56</v>
      </c>
      <c r="J51" s="19">
        <v>0</v>
      </c>
      <c r="K51" s="19">
        <v>27.89</v>
      </c>
      <c r="L51" s="19">
        <v>113.79</v>
      </c>
      <c r="M51" s="15"/>
      <c r="N51" s="15"/>
      <c r="O51" s="15"/>
      <c r="P51" s="15"/>
      <c r="Q51" s="12"/>
      <c r="R51" s="12"/>
    </row>
    <row r="52" spans="1:18" ht="15.75">
      <c r="A52" s="5"/>
      <c r="B52" s="6" t="s">
        <v>33</v>
      </c>
      <c r="C52" s="7">
        <v>40</v>
      </c>
      <c r="D52" s="8">
        <v>2.21</v>
      </c>
      <c r="E52" s="8">
        <v>0.4</v>
      </c>
      <c r="F52" s="8">
        <v>12.83</v>
      </c>
      <c r="G52" s="8">
        <v>124</v>
      </c>
      <c r="H52" s="7">
        <v>60</v>
      </c>
      <c r="I52" s="8">
        <v>3.32</v>
      </c>
      <c r="J52" s="8">
        <v>0.6000000000000001</v>
      </c>
      <c r="K52" s="8">
        <v>19.24</v>
      </c>
      <c r="L52" s="8">
        <v>124</v>
      </c>
      <c r="M52" s="15"/>
      <c r="N52" s="15"/>
      <c r="O52" s="15"/>
      <c r="P52" s="15"/>
      <c r="Q52" s="12"/>
      <c r="R52" s="12"/>
    </row>
    <row r="53" spans="1:18" ht="15.75">
      <c r="A53" s="17"/>
      <c r="B53" s="18" t="s">
        <v>1</v>
      </c>
      <c r="C53" s="11">
        <v>50</v>
      </c>
      <c r="D53" s="19">
        <v>3.8</v>
      </c>
      <c r="E53" s="19">
        <v>0.45</v>
      </c>
      <c r="F53" s="19">
        <v>24.8</v>
      </c>
      <c r="G53" s="19">
        <v>157</v>
      </c>
      <c r="H53" s="11">
        <v>80</v>
      </c>
      <c r="I53" s="19">
        <v>6.1</v>
      </c>
      <c r="J53" s="19">
        <v>0.6</v>
      </c>
      <c r="K53" s="19">
        <v>39.4</v>
      </c>
      <c r="L53" s="19">
        <v>188</v>
      </c>
      <c r="M53" s="15"/>
      <c r="N53" s="15"/>
      <c r="O53" s="15"/>
      <c r="P53" s="15"/>
      <c r="Q53" s="12"/>
      <c r="R53" s="12"/>
    </row>
    <row r="54" spans="1:18" ht="15.75">
      <c r="A54" s="17"/>
      <c r="B54" s="18" t="s">
        <v>57</v>
      </c>
      <c r="C54" s="11"/>
      <c r="D54" s="19">
        <f>SUM(D47:D53)</f>
        <v>16.22</v>
      </c>
      <c r="E54" s="19">
        <f aca="true" t="shared" si="3" ref="E54:L54">SUM(E47:E53)</f>
        <v>18.38</v>
      </c>
      <c r="F54" s="19">
        <f t="shared" si="3"/>
        <v>105.14</v>
      </c>
      <c r="G54" s="19">
        <f t="shared" si="3"/>
        <v>782.75</v>
      </c>
      <c r="H54" s="19"/>
      <c r="I54" s="19">
        <f t="shared" si="3"/>
        <v>21.15</v>
      </c>
      <c r="J54" s="19">
        <f t="shared" si="3"/>
        <v>21.650000000000006</v>
      </c>
      <c r="K54" s="19">
        <f t="shared" si="3"/>
        <v>129.23</v>
      </c>
      <c r="L54" s="19">
        <f t="shared" si="3"/>
        <v>907.16</v>
      </c>
      <c r="M54" s="15"/>
      <c r="N54" s="15"/>
      <c r="O54" s="15"/>
      <c r="P54" s="15"/>
      <c r="Q54" s="12"/>
      <c r="R54" s="12"/>
    </row>
    <row r="55" spans="1:18" ht="15.75">
      <c r="A55" s="17"/>
      <c r="B55" s="18" t="s">
        <v>58</v>
      </c>
      <c r="C55" s="11"/>
      <c r="D55" s="19">
        <f>SUM(D44+D54)</f>
        <v>35.879999999999995</v>
      </c>
      <c r="E55" s="19">
        <f>SUM(E44+E54)</f>
        <v>36.849999999999994</v>
      </c>
      <c r="F55" s="19">
        <f>SUM(F44+F54)</f>
        <v>196.02999999999997</v>
      </c>
      <c r="G55" s="19">
        <f>SUM(G44+G54)</f>
        <v>1527.69</v>
      </c>
      <c r="H55" s="11"/>
      <c r="I55" s="19">
        <f>SUM(I44+I54)</f>
        <v>46.08</v>
      </c>
      <c r="J55" s="19">
        <f>SUM(J44+J54)</f>
        <v>42.49000000000001</v>
      </c>
      <c r="K55" s="19">
        <f>SUM(K44+K54)</f>
        <v>250.95</v>
      </c>
      <c r="L55" s="19">
        <f>SUM(L44+L54)</f>
        <v>1744.08</v>
      </c>
      <c r="M55" s="15"/>
      <c r="N55" s="15"/>
      <c r="O55" s="15"/>
      <c r="P55" s="15"/>
      <c r="Q55" s="12"/>
      <c r="R55" s="12"/>
    </row>
    <row r="56" spans="1:18" ht="31.5">
      <c r="A56" s="35"/>
      <c r="B56" s="36" t="s">
        <v>59</v>
      </c>
      <c r="C56" s="37"/>
      <c r="D56" s="43">
        <f>D55/77*100</f>
        <v>46.59740259740259</v>
      </c>
      <c r="E56" s="43">
        <f>E55/79*100</f>
        <v>46.645569620253156</v>
      </c>
      <c r="F56" s="43">
        <f>F55/308*100</f>
        <v>63.64610389610389</v>
      </c>
      <c r="G56" s="43">
        <f>G55/2251*100</f>
        <v>67.86717014660151</v>
      </c>
      <c r="H56" s="42"/>
      <c r="I56" s="43">
        <f>I55/90*100</f>
        <v>51.2</v>
      </c>
      <c r="J56" s="43">
        <f>J55/92*100</f>
        <v>46.18478260869566</v>
      </c>
      <c r="K56" s="43">
        <f>K55/360*100</f>
        <v>69.70833333333333</v>
      </c>
      <c r="L56" s="43">
        <f>L55/2628*100</f>
        <v>66.36529680365297</v>
      </c>
      <c r="M56" s="15"/>
      <c r="N56" s="15"/>
      <c r="O56" s="15"/>
      <c r="P56" s="15"/>
      <c r="Q56" s="12"/>
      <c r="R56" s="12"/>
    </row>
    <row r="57" spans="1:18" ht="15.75">
      <c r="A57" s="39"/>
      <c r="B57" s="40"/>
      <c r="C57" s="41"/>
      <c r="D57" s="45"/>
      <c r="E57" s="45"/>
      <c r="F57" s="45"/>
      <c r="G57" s="45"/>
      <c r="H57" s="41"/>
      <c r="I57" s="45"/>
      <c r="J57" s="45"/>
      <c r="K57" s="45"/>
      <c r="L57" s="46"/>
      <c r="M57" s="15"/>
      <c r="N57" s="15"/>
      <c r="O57" s="15"/>
      <c r="P57" s="15"/>
      <c r="Q57" s="12"/>
      <c r="R57" s="12"/>
    </row>
    <row r="58" spans="1:18" ht="15.75">
      <c r="A58" s="65" t="s">
        <v>25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21"/>
      <c r="N58" s="21"/>
      <c r="O58" s="21"/>
      <c r="P58" s="21"/>
      <c r="Q58" s="12"/>
      <c r="R58" s="12"/>
    </row>
    <row r="59" spans="1:18" ht="15.75">
      <c r="A59" s="61" t="s">
        <v>17</v>
      </c>
      <c r="B59" s="62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5"/>
      <c r="N59" s="15"/>
      <c r="O59" s="15"/>
      <c r="P59" s="15"/>
      <c r="Q59" s="12"/>
      <c r="R59" s="12"/>
    </row>
    <row r="60" spans="1:18" ht="31.5">
      <c r="A60" s="17">
        <v>9</v>
      </c>
      <c r="B60" s="18" t="s">
        <v>53</v>
      </c>
      <c r="C60" s="34" t="s">
        <v>71</v>
      </c>
      <c r="D60" s="34">
        <v>1.12</v>
      </c>
      <c r="E60" s="34">
        <v>3.75</v>
      </c>
      <c r="F60" s="34">
        <v>6.22</v>
      </c>
      <c r="G60" s="34">
        <v>66.42</v>
      </c>
      <c r="H60" s="34" t="s">
        <v>71</v>
      </c>
      <c r="I60" s="34">
        <v>1.12</v>
      </c>
      <c r="J60" s="34">
        <v>3.75</v>
      </c>
      <c r="K60" s="34">
        <v>6.22</v>
      </c>
      <c r="L60" s="34">
        <v>66.42</v>
      </c>
      <c r="M60" s="15"/>
      <c r="N60" s="15"/>
      <c r="O60" s="15"/>
      <c r="P60" s="15"/>
      <c r="Q60" s="12"/>
      <c r="R60" s="12"/>
    </row>
    <row r="61" spans="1:18" ht="31.5">
      <c r="A61" s="17">
        <v>135</v>
      </c>
      <c r="B61" s="6" t="s">
        <v>102</v>
      </c>
      <c r="C61" s="7">
        <v>150</v>
      </c>
      <c r="D61" s="8">
        <v>18.2</v>
      </c>
      <c r="E61" s="8">
        <v>6.23</v>
      </c>
      <c r="F61" s="8">
        <v>29.81</v>
      </c>
      <c r="G61" s="8">
        <v>248.11</v>
      </c>
      <c r="H61" s="7">
        <v>200</v>
      </c>
      <c r="I61" s="8">
        <v>24.26</v>
      </c>
      <c r="J61" s="8">
        <v>8.31</v>
      </c>
      <c r="K61" s="8">
        <v>39.75</v>
      </c>
      <c r="L61" s="8">
        <v>330.81</v>
      </c>
      <c r="M61" s="15"/>
      <c r="N61" s="15"/>
      <c r="O61" s="15"/>
      <c r="P61" s="15"/>
      <c r="Q61" s="12"/>
      <c r="R61" s="12"/>
    </row>
    <row r="62" spans="1:18" ht="15.75">
      <c r="A62" s="17"/>
      <c r="B62" s="18" t="s">
        <v>33</v>
      </c>
      <c r="C62" s="7">
        <v>40</v>
      </c>
      <c r="D62" s="8">
        <v>2.21</v>
      </c>
      <c r="E62" s="8">
        <v>0.4</v>
      </c>
      <c r="F62" s="8">
        <v>12.83</v>
      </c>
      <c r="G62" s="8">
        <v>124</v>
      </c>
      <c r="H62" s="7">
        <v>60</v>
      </c>
      <c r="I62" s="8">
        <v>3.32</v>
      </c>
      <c r="J62" s="8">
        <v>0.6000000000000001</v>
      </c>
      <c r="K62" s="8">
        <v>19.24</v>
      </c>
      <c r="L62" s="8">
        <v>124</v>
      </c>
      <c r="M62" s="15"/>
      <c r="N62" s="15"/>
      <c r="O62" s="15"/>
      <c r="P62" s="15"/>
      <c r="Q62" s="12"/>
      <c r="R62" s="12"/>
    </row>
    <row r="63" spans="1:18" ht="15.75">
      <c r="A63" s="17"/>
      <c r="B63" s="18" t="s">
        <v>1</v>
      </c>
      <c r="C63" s="11">
        <v>50</v>
      </c>
      <c r="D63" s="19">
        <v>3.8</v>
      </c>
      <c r="E63" s="19">
        <v>0.45</v>
      </c>
      <c r="F63" s="19">
        <v>24.8</v>
      </c>
      <c r="G63" s="19">
        <v>157</v>
      </c>
      <c r="H63" s="11">
        <v>80</v>
      </c>
      <c r="I63" s="19">
        <v>6.1</v>
      </c>
      <c r="J63" s="19">
        <v>0.6</v>
      </c>
      <c r="K63" s="19">
        <v>39.4</v>
      </c>
      <c r="L63" s="19">
        <v>188</v>
      </c>
      <c r="M63" s="15"/>
      <c r="N63" s="15"/>
      <c r="O63" s="15"/>
      <c r="P63" s="15"/>
      <c r="Q63" s="12"/>
      <c r="R63" s="12"/>
    </row>
    <row r="64" spans="1:18" ht="15.75">
      <c r="A64" s="17"/>
      <c r="B64" s="18" t="s">
        <v>26</v>
      </c>
      <c r="C64" s="11">
        <v>10</v>
      </c>
      <c r="D64" s="19">
        <v>2.67</v>
      </c>
      <c r="E64" s="19">
        <v>2.67</v>
      </c>
      <c r="F64" s="19">
        <v>2.73</v>
      </c>
      <c r="G64" s="19">
        <v>36</v>
      </c>
      <c r="H64" s="11">
        <v>12</v>
      </c>
      <c r="I64" s="19">
        <v>3.2</v>
      </c>
      <c r="J64" s="19">
        <v>3.2</v>
      </c>
      <c r="K64" s="19">
        <v>3.28</v>
      </c>
      <c r="L64" s="19">
        <v>43.2</v>
      </c>
      <c r="M64" s="15"/>
      <c r="N64" s="15"/>
      <c r="O64" s="15"/>
      <c r="P64" s="15"/>
      <c r="Q64" s="12"/>
      <c r="R64" s="12"/>
    </row>
    <row r="65" spans="1:18" ht="15.75">
      <c r="A65" s="17">
        <v>242</v>
      </c>
      <c r="B65" s="18" t="s">
        <v>27</v>
      </c>
      <c r="C65" s="11">
        <v>200</v>
      </c>
      <c r="D65" s="19">
        <v>3.8</v>
      </c>
      <c r="E65" s="19">
        <v>3.9</v>
      </c>
      <c r="F65" s="19">
        <v>23.44</v>
      </c>
      <c r="G65" s="19">
        <v>153.9</v>
      </c>
      <c r="H65" s="11">
        <v>200</v>
      </c>
      <c r="I65" s="19">
        <v>3.8</v>
      </c>
      <c r="J65" s="19">
        <v>3.9</v>
      </c>
      <c r="K65" s="19">
        <v>25.9</v>
      </c>
      <c r="L65" s="19">
        <v>153.9</v>
      </c>
      <c r="M65" s="15"/>
      <c r="N65" s="15"/>
      <c r="O65" s="15"/>
      <c r="P65" s="15"/>
      <c r="Q65" s="12"/>
      <c r="R65" s="12"/>
    </row>
    <row r="66" spans="1:18" ht="15.75">
      <c r="A66" s="17"/>
      <c r="B66" s="18" t="s">
        <v>57</v>
      </c>
      <c r="C66" s="11"/>
      <c r="D66" s="19">
        <f>SUM(D60:D65)</f>
        <v>31.8</v>
      </c>
      <c r="E66" s="19">
        <f aca="true" t="shared" si="4" ref="E66:L66">SUM(E60:E65)</f>
        <v>17.4</v>
      </c>
      <c r="F66" s="19">
        <f t="shared" si="4"/>
        <v>99.83</v>
      </c>
      <c r="G66" s="19">
        <f t="shared" si="4"/>
        <v>785.43</v>
      </c>
      <c r="H66" s="19"/>
      <c r="I66" s="19">
        <f t="shared" si="4"/>
        <v>41.800000000000004</v>
      </c>
      <c r="J66" s="19">
        <f t="shared" si="4"/>
        <v>20.36</v>
      </c>
      <c r="K66" s="19">
        <f t="shared" si="4"/>
        <v>133.79</v>
      </c>
      <c r="L66" s="19">
        <f t="shared" si="4"/>
        <v>906.33</v>
      </c>
      <c r="M66" s="15"/>
      <c r="N66" s="15"/>
      <c r="O66" s="15"/>
      <c r="P66" s="15"/>
      <c r="Q66" s="12"/>
      <c r="R66" s="12"/>
    </row>
    <row r="67" spans="1:18" ht="15.75">
      <c r="A67" s="61" t="s">
        <v>13</v>
      </c>
      <c r="B67" s="62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15"/>
      <c r="N67" s="15"/>
      <c r="O67" s="15"/>
      <c r="P67" s="15"/>
      <c r="Q67" s="12"/>
      <c r="R67" s="12"/>
    </row>
    <row r="68" spans="1:18" ht="31.5">
      <c r="A68" s="17">
        <v>2</v>
      </c>
      <c r="B68" s="6" t="s">
        <v>83</v>
      </c>
      <c r="C68" s="7" t="s">
        <v>71</v>
      </c>
      <c r="D68" s="7">
        <v>1.14</v>
      </c>
      <c r="E68" s="7">
        <v>10.14</v>
      </c>
      <c r="F68" s="7">
        <v>11.54</v>
      </c>
      <c r="G68" s="7">
        <v>141.94</v>
      </c>
      <c r="H68" s="7" t="s">
        <v>71</v>
      </c>
      <c r="I68" s="7">
        <v>1.14</v>
      </c>
      <c r="J68" s="7">
        <v>10.14</v>
      </c>
      <c r="K68" s="7">
        <v>11.54</v>
      </c>
      <c r="L68" s="7">
        <v>141.94</v>
      </c>
      <c r="M68" s="15"/>
      <c r="N68" s="15"/>
      <c r="O68" s="15"/>
      <c r="P68" s="15"/>
      <c r="Q68" s="12"/>
      <c r="R68" s="12"/>
    </row>
    <row r="69" spans="1:18" ht="15.75">
      <c r="A69" s="17">
        <v>55</v>
      </c>
      <c r="B69" s="18" t="s">
        <v>52</v>
      </c>
      <c r="C69" s="11">
        <v>250</v>
      </c>
      <c r="D69" s="19">
        <v>2.09</v>
      </c>
      <c r="E69" s="19">
        <v>6.33</v>
      </c>
      <c r="F69" s="19">
        <v>10.46</v>
      </c>
      <c r="G69" s="19">
        <v>107.83</v>
      </c>
      <c r="H69" s="11">
        <v>250</v>
      </c>
      <c r="I69" s="19">
        <v>2.09</v>
      </c>
      <c r="J69" s="19">
        <v>6.33</v>
      </c>
      <c r="K69" s="19">
        <v>10.46</v>
      </c>
      <c r="L69" s="19">
        <v>107.83</v>
      </c>
      <c r="M69" s="15"/>
      <c r="N69" s="15"/>
      <c r="O69" s="15"/>
      <c r="P69" s="15"/>
      <c r="Q69" s="12"/>
      <c r="R69" s="12"/>
    </row>
    <row r="70" spans="1:18" ht="15.75">
      <c r="A70" s="17">
        <v>196</v>
      </c>
      <c r="B70" s="18" t="s">
        <v>28</v>
      </c>
      <c r="C70" s="11">
        <v>100</v>
      </c>
      <c r="D70" s="19">
        <v>5.8</v>
      </c>
      <c r="E70" s="19">
        <v>3.6</v>
      </c>
      <c r="F70" s="19">
        <v>30</v>
      </c>
      <c r="G70" s="19">
        <v>175.8</v>
      </c>
      <c r="H70" s="11">
        <v>100</v>
      </c>
      <c r="I70" s="19">
        <v>5.8</v>
      </c>
      <c r="J70" s="19">
        <v>3.6</v>
      </c>
      <c r="K70" s="19">
        <v>30</v>
      </c>
      <c r="L70" s="19">
        <v>175.8</v>
      </c>
      <c r="M70" s="15"/>
      <c r="N70" s="15"/>
      <c r="O70" s="15"/>
      <c r="P70" s="15"/>
      <c r="Q70" s="12"/>
      <c r="R70" s="12"/>
    </row>
    <row r="71" spans="1:18" ht="15.75">
      <c r="A71" s="17">
        <v>162</v>
      </c>
      <c r="B71" s="18" t="s">
        <v>29</v>
      </c>
      <c r="C71" s="11" t="s">
        <v>51</v>
      </c>
      <c r="D71" s="19">
        <v>21.68</v>
      </c>
      <c r="E71" s="19">
        <v>22.21</v>
      </c>
      <c r="F71" s="19">
        <v>6.74</v>
      </c>
      <c r="G71" s="19">
        <v>331.53</v>
      </c>
      <c r="H71" s="11" t="s">
        <v>51</v>
      </c>
      <c r="I71" s="19">
        <v>21.68</v>
      </c>
      <c r="J71" s="19">
        <v>22.21</v>
      </c>
      <c r="K71" s="19">
        <v>6.74</v>
      </c>
      <c r="L71" s="19">
        <v>331.53</v>
      </c>
      <c r="M71" s="15"/>
      <c r="N71" s="15"/>
      <c r="O71" s="15"/>
      <c r="P71" s="15"/>
      <c r="Q71" s="12"/>
      <c r="R71" s="12"/>
    </row>
    <row r="72" spans="1:18" ht="31.5">
      <c r="A72" s="17">
        <v>254</v>
      </c>
      <c r="B72" s="18" t="s">
        <v>106</v>
      </c>
      <c r="C72" s="11">
        <v>200</v>
      </c>
      <c r="D72" s="19">
        <v>0.16</v>
      </c>
      <c r="E72" s="19">
        <v>0</v>
      </c>
      <c r="F72" s="19">
        <v>14.99</v>
      </c>
      <c r="G72" s="19">
        <v>60.64</v>
      </c>
      <c r="H72" s="11">
        <v>200</v>
      </c>
      <c r="I72" s="19">
        <v>0.16</v>
      </c>
      <c r="J72" s="19">
        <v>0</v>
      </c>
      <c r="K72" s="19">
        <v>14.99</v>
      </c>
      <c r="L72" s="19">
        <v>60.64</v>
      </c>
      <c r="M72" s="15"/>
      <c r="N72" s="15"/>
      <c r="O72" s="15"/>
      <c r="P72" s="15"/>
      <c r="Q72" s="12"/>
      <c r="R72" s="12"/>
    </row>
    <row r="73" spans="1:18" ht="15.75">
      <c r="A73" s="5"/>
      <c r="B73" s="6" t="s">
        <v>33</v>
      </c>
      <c r="C73" s="7">
        <v>40</v>
      </c>
      <c r="D73" s="8">
        <v>2.21</v>
      </c>
      <c r="E73" s="8">
        <v>0.4</v>
      </c>
      <c r="F73" s="8">
        <v>12.83</v>
      </c>
      <c r="G73" s="8">
        <v>124</v>
      </c>
      <c r="H73" s="7">
        <v>60</v>
      </c>
      <c r="I73" s="8">
        <v>3.32</v>
      </c>
      <c r="J73" s="8">
        <v>0.6000000000000001</v>
      </c>
      <c r="K73" s="8">
        <v>19.24</v>
      </c>
      <c r="L73" s="8">
        <v>124</v>
      </c>
      <c r="M73" s="15"/>
      <c r="N73" s="15"/>
      <c r="O73" s="15"/>
      <c r="P73" s="15"/>
      <c r="Q73" s="12"/>
      <c r="R73" s="12"/>
    </row>
    <row r="74" spans="1:18" ht="15.75">
      <c r="A74" s="17"/>
      <c r="B74" s="18" t="s">
        <v>1</v>
      </c>
      <c r="C74" s="11">
        <v>50</v>
      </c>
      <c r="D74" s="19">
        <v>3.8</v>
      </c>
      <c r="E74" s="19">
        <v>0.45</v>
      </c>
      <c r="F74" s="19">
        <v>24.8</v>
      </c>
      <c r="G74" s="19">
        <v>157</v>
      </c>
      <c r="H74" s="11">
        <v>80</v>
      </c>
      <c r="I74" s="19">
        <v>6.1</v>
      </c>
      <c r="J74" s="19">
        <v>0.6</v>
      </c>
      <c r="K74" s="19">
        <v>39.4</v>
      </c>
      <c r="L74" s="19">
        <v>188</v>
      </c>
      <c r="M74" s="15"/>
      <c r="N74" s="15"/>
      <c r="O74" s="15"/>
      <c r="P74" s="15"/>
      <c r="Q74" s="12"/>
      <c r="R74" s="12"/>
    </row>
    <row r="75" spans="1:18" ht="15.75">
      <c r="A75" s="17"/>
      <c r="B75" s="18" t="s">
        <v>81</v>
      </c>
      <c r="C75" s="11">
        <v>150</v>
      </c>
      <c r="D75" s="19">
        <v>0.4</v>
      </c>
      <c r="E75" s="19">
        <v>0.3</v>
      </c>
      <c r="F75" s="19">
        <v>9.1</v>
      </c>
      <c r="G75" s="19">
        <v>41.6</v>
      </c>
      <c r="H75" s="11">
        <v>150</v>
      </c>
      <c r="I75" s="19">
        <v>0.4</v>
      </c>
      <c r="J75" s="19">
        <v>0.3</v>
      </c>
      <c r="K75" s="19">
        <v>9.1</v>
      </c>
      <c r="L75" s="19">
        <v>41.6</v>
      </c>
      <c r="M75" s="15"/>
      <c r="N75" s="15"/>
      <c r="O75" s="15"/>
      <c r="P75" s="15"/>
      <c r="Q75" s="12"/>
      <c r="R75" s="12"/>
    </row>
    <row r="76" spans="1:18" ht="15.75">
      <c r="A76" s="17"/>
      <c r="B76" s="18" t="s">
        <v>57</v>
      </c>
      <c r="C76" s="11"/>
      <c r="D76" s="19">
        <f>SUM(D68:D75)</f>
        <v>37.279999999999994</v>
      </c>
      <c r="E76" s="19">
        <f aca="true" t="shared" si="5" ref="E76:L76">SUM(E68:E75)</f>
        <v>43.43</v>
      </c>
      <c r="F76" s="19">
        <f t="shared" si="5"/>
        <v>120.46</v>
      </c>
      <c r="G76" s="19">
        <f t="shared" si="5"/>
        <v>1140.3399999999997</v>
      </c>
      <c r="H76" s="19"/>
      <c r="I76" s="19">
        <f t="shared" si="5"/>
        <v>40.69</v>
      </c>
      <c r="J76" s="19">
        <f t="shared" si="5"/>
        <v>43.78</v>
      </c>
      <c r="K76" s="19">
        <f t="shared" si="5"/>
        <v>141.47</v>
      </c>
      <c r="L76" s="19">
        <f t="shared" si="5"/>
        <v>1171.3399999999997</v>
      </c>
      <c r="M76" s="15"/>
      <c r="N76" s="15"/>
      <c r="O76" s="15"/>
      <c r="P76" s="15"/>
      <c r="Q76" s="12"/>
      <c r="R76" s="12"/>
    </row>
    <row r="77" spans="1:18" ht="15.75">
      <c r="A77" s="17"/>
      <c r="B77" s="18" t="s">
        <v>58</v>
      </c>
      <c r="C77" s="11"/>
      <c r="D77" s="19">
        <f>SUM(D66+D76)</f>
        <v>69.08</v>
      </c>
      <c r="E77" s="19">
        <f>SUM(E66+E76)</f>
        <v>60.83</v>
      </c>
      <c r="F77" s="19">
        <f>SUM(F66+F76)</f>
        <v>220.29</v>
      </c>
      <c r="G77" s="19">
        <f>SUM(G66+G76)</f>
        <v>1925.7699999999995</v>
      </c>
      <c r="H77" s="11"/>
      <c r="I77" s="19">
        <f>SUM(I66+I76)</f>
        <v>82.49000000000001</v>
      </c>
      <c r="J77" s="19">
        <f>SUM(J66+J76)</f>
        <v>64.14</v>
      </c>
      <c r="K77" s="19">
        <f>SUM(K66+K76)</f>
        <v>275.26</v>
      </c>
      <c r="L77" s="19">
        <f>SUM(L66+L76)</f>
        <v>2077.6699999999996</v>
      </c>
      <c r="M77" s="15"/>
      <c r="N77" s="15"/>
      <c r="O77" s="15"/>
      <c r="P77" s="15"/>
      <c r="Q77" s="12"/>
      <c r="R77" s="12"/>
    </row>
    <row r="78" spans="1:18" ht="31.5">
      <c r="A78" s="35"/>
      <c r="B78" s="36" t="s">
        <v>59</v>
      </c>
      <c r="C78" s="37"/>
      <c r="D78" s="43">
        <f>D77/77*100</f>
        <v>89.71428571428571</v>
      </c>
      <c r="E78" s="43">
        <f>E77/79*100</f>
        <v>77</v>
      </c>
      <c r="F78" s="43">
        <f>F77/308*100</f>
        <v>71.52272727272727</v>
      </c>
      <c r="G78" s="43">
        <f>G77/2251*100</f>
        <v>85.55175477565524</v>
      </c>
      <c r="H78" s="42"/>
      <c r="I78" s="43">
        <f>I77/90*100</f>
        <v>91.65555555555557</v>
      </c>
      <c r="J78" s="43">
        <f>J77/92*100</f>
        <v>69.71739130434783</v>
      </c>
      <c r="K78" s="43">
        <f>K77/360*100</f>
        <v>76.46111111111111</v>
      </c>
      <c r="L78" s="43">
        <f>L77/2628*100</f>
        <v>79.0589802130898</v>
      </c>
      <c r="M78" s="15"/>
      <c r="N78" s="15"/>
      <c r="O78" s="15"/>
      <c r="P78" s="15"/>
      <c r="Q78" s="12"/>
      <c r="R78" s="12"/>
    </row>
    <row r="79" spans="1:18" ht="15.75">
      <c r="A79" s="39"/>
      <c r="B79" s="40"/>
      <c r="C79" s="41"/>
      <c r="D79" s="45"/>
      <c r="E79" s="45"/>
      <c r="F79" s="45"/>
      <c r="G79" s="45"/>
      <c r="H79" s="41"/>
      <c r="I79" s="45"/>
      <c r="J79" s="45"/>
      <c r="K79" s="45"/>
      <c r="L79" s="46"/>
      <c r="M79" s="15"/>
      <c r="N79" s="15"/>
      <c r="O79" s="15"/>
      <c r="P79" s="15"/>
      <c r="Q79" s="12"/>
      <c r="R79" s="12"/>
    </row>
    <row r="80" spans="1:18" ht="15.75">
      <c r="A80" s="65" t="s">
        <v>30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7"/>
      <c r="M80" s="21"/>
      <c r="N80" s="21"/>
      <c r="O80" s="21"/>
      <c r="P80" s="21"/>
      <c r="Q80" s="12"/>
      <c r="R80" s="12"/>
    </row>
    <row r="81" spans="1:18" ht="15.75">
      <c r="A81" s="61" t="s">
        <v>17</v>
      </c>
      <c r="B81" s="62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15"/>
      <c r="N81" s="15"/>
      <c r="O81" s="15"/>
      <c r="P81" s="15"/>
      <c r="Q81" s="12"/>
      <c r="R81" s="12"/>
    </row>
    <row r="82" spans="1:18" ht="15.75">
      <c r="A82" s="17"/>
      <c r="B82" s="6" t="s">
        <v>114</v>
      </c>
      <c r="C82" s="7">
        <v>60</v>
      </c>
      <c r="D82" s="8">
        <v>0.12</v>
      </c>
      <c r="E82" s="8">
        <v>0.01</v>
      </c>
      <c r="F82" s="8">
        <v>4.8</v>
      </c>
      <c r="G82" s="8">
        <v>22.8</v>
      </c>
      <c r="H82" s="7">
        <v>60</v>
      </c>
      <c r="I82" s="8">
        <v>0.12</v>
      </c>
      <c r="J82" s="8">
        <v>0.01</v>
      </c>
      <c r="K82" s="8">
        <v>4.8</v>
      </c>
      <c r="L82" s="8">
        <v>22.8</v>
      </c>
      <c r="M82" s="15"/>
      <c r="N82" s="15"/>
      <c r="O82" s="15"/>
      <c r="P82" s="15"/>
      <c r="Q82" s="12"/>
      <c r="R82" s="12"/>
    </row>
    <row r="83" spans="1:18" ht="31.5">
      <c r="A83" s="17">
        <v>124</v>
      </c>
      <c r="B83" s="6" t="s">
        <v>84</v>
      </c>
      <c r="C83" s="7" t="s">
        <v>85</v>
      </c>
      <c r="D83" s="8">
        <v>21.38</v>
      </c>
      <c r="E83" s="8">
        <v>8.86</v>
      </c>
      <c r="F83" s="8">
        <v>21.29</v>
      </c>
      <c r="G83" s="8">
        <v>250.41</v>
      </c>
      <c r="H83" s="20" t="s">
        <v>86</v>
      </c>
      <c r="I83" s="8">
        <v>29.22</v>
      </c>
      <c r="J83" s="8">
        <v>12.11</v>
      </c>
      <c r="K83" s="8">
        <v>29.1</v>
      </c>
      <c r="L83" s="8">
        <v>342.23</v>
      </c>
      <c r="M83" s="15"/>
      <c r="N83" s="15"/>
      <c r="O83" s="15"/>
      <c r="P83" s="15"/>
      <c r="Q83" s="12"/>
      <c r="R83" s="12"/>
    </row>
    <row r="84" spans="1:18" ht="15.75">
      <c r="A84" s="17"/>
      <c r="B84" s="18" t="s">
        <v>1</v>
      </c>
      <c r="C84" s="11">
        <v>50</v>
      </c>
      <c r="D84" s="19">
        <v>3.8</v>
      </c>
      <c r="E84" s="19">
        <v>0.45</v>
      </c>
      <c r="F84" s="19">
        <v>24.8</v>
      </c>
      <c r="G84" s="19">
        <v>157</v>
      </c>
      <c r="H84" s="11">
        <v>80</v>
      </c>
      <c r="I84" s="19">
        <v>6.1</v>
      </c>
      <c r="J84" s="19">
        <v>0.6</v>
      </c>
      <c r="K84" s="19">
        <v>39.4</v>
      </c>
      <c r="L84" s="19">
        <v>188</v>
      </c>
      <c r="M84" s="15"/>
      <c r="N84" s="15"/>
      <c r="O84" s="15"/>
      <c r="P84" s="15"/>
      <c r="Q84" s="12"/>
      <c r="R84" s="12"/>
    </row>
    <row r="85" spans="1:18" ht="15.75">
      <c r="A85" s="5"/>
      <c r="B85" s="6" t="s">
        <v>33</v>
      </c>
      <c r="C85" s="7">
        <v>40</v>
      </c>
      <c r="D85" s="8">
        <v>2.21</v>
      </c>
      <c r="E85" s="8">
        <v>0.4</v>
      </c>
      <c r="F85" s="8">
        <v>12.83</v>
      </c>
      <c r="G85" s="8">
        <v>124</v>
      </c>
      <c r="H85" s="7">
        <v>60</v>
      </c>
      <c r="I85" s="8">
        <v>3.32</v>
      </c>
      <c r="J85" s="8">
        <v>0.6000000000000001</v>
      </c>
      <c r="K85" s="8">
        <v>19.24</v>
      </c>
      <c r="L85" s="8">
        <v>124</v>
      </c>
      <c r="M85" s="15"/>
      <c r="N85" s="15"/>
      <c r="O85" s="15"/>
      <c r="P85" s="15"/>
      <c r="Q85" s="12"/>
      <c r="R85" s="12"/>
    </row>
    <row r="86" spans="1:18" ht="15.75">
      <c r="A86" s="5">
        <v>265</v>
      </c>
      <c r="B86" s="6" t="s">
        <v>110</v>
      </c>
      <c r="C86" s="7">
        <v>200</v>
      </c>
      <c r="D86" s="8">
        <v>0.07</v>
      </c>
      <c r="E86" s="8">
        <v>0.01</v>
      </c>
      <c r="F86" s="8">
        <v>15.31</v>
      </c>
      <c r="G86" s="8">
        <v>61.62</v>
      </c>
      <c r="H86" s="7">
        <v>200</v>
      </c>
      <c r="I86" s="8">
        <v>0.07</v>
      </c>
      <c r="J86" s="8">
        <v>0.01</v>
      </c>
      <c r="K86" s="8">
        <v>15.31</v>
      </c>
      <c r="L86" s="8">
        <v>61.62</v>
      </c>
      <c r="M86" s="15"/>
      <c r="N86" s="15"/>
      <c r="O86" s="15"/>
      <c r="P86" s="15"/>
      <c r="Q86" s="12"/>
      <c r="R86" s="12"/>
    </row>
    <row r="87" spans="1:18" ht="15.75">
      <c r="A87" s="35"/>
      <c r="B87" s="36" t="s">
        <v>57</v>
      </c>
      <c r="C87" s="37"/>
      <c r="D87" s="38">
        <f>SUM(D82:D86)</f>
        <v>27.580000000000002</v>
      </c>
      <c r="E87" s="38">
        <f aca="true" t="shared" si="6" ref="E87:L87">SUM(E82:E86)</f>
        <v>9.729999999999999</v>
      </c>
      <c r="F87" s="38">
        <f t="shared" si="6"/>
        <v>79.03</v>
      </c>
      <c r="G87" s="38">
        <f t="shared" si="6"/>
        <v>615.83</v>
      </c>
      <c r="H87" s="38"/>
      <c r="I87" s="38">
        <f t="shared" si="6"/>
        <v>38.83</v>
      </c>
      <c r="J87" s="38">
        <f t="shared" si="6"/>
        <v>13.329999999999998</v>
      </c>
      <c r="K87" s="38">
        <f t="shared" si="6"/>
        <v>107.85</v>
      </c>
      <c r="L87" s="38">
        <f t="shared" si="6"/>
        <v>738.65</v>
      </c>
      <c r="M87" s="15"/>
      <c r="N87" s="15"/>
      <c r="O87" s="15"/>
      <c r="P87" s="15"/>
      <c r="Q87" s="12"/>
      <c r="R87" s="12"/>
    </row>
    <row r="88" spans="1:18" ht="15.75">
      <c r="A88" s="39"/>
      <c r="B88" s="40"/>
      <c r="C88" s="41"/>
      <c r="D88" s="41"/>
      <c r="E88" s="41"/>
      <c r="F88" s="41"/>
      <c r="G88" s="41"/>
      <c r="H88" s="41"/>
      <c r="I88" s="40"/>
      <c r="J88" s="40"/>
      <c r="K88" s="40"/>
      <c r="L88" s="18"/>
      <c r="M88" s="15"/>
      <c r="N88" s="15"/>
      <c r="O88" s="15"/>
      <c r="P88" s="15"/>
      <c r="Q88" s="12"/>
      <c r="R88" s="12"/>
    </row>
    <row r="89" spans="1:18" ht="15.75">
      <c r="A89" s="59" t="s">
        <v>13</v>
      </c>
      <c r="B89" s="60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15"/>
      <c r="N89" s="15"/>
      <c r="O89" s="15"/>
      <c r="P89" s="15"/>
      <c r="Q89" s="12"/>
      <c r="R89" s="12"/>
    </row>
    <row r="90" spans="1:18" ht="31.5">
      <c r="A90" s="17">
        <v>1</v>
      </c>
      <c r="B90" s="18" t="s">
        <v>70</v>
      </c>
      <c r="C90" s="34" t="s">
        <v>71</v>
      </c>
      <c r="D90" s="32">
        <v>1.3</v>
      </c>
      <c r="E90" s="32">
        <v>10.1</v>
      </c>
      <c r="F90" s="32">
        <v>8.3</v>
      </c>
      <c r="G90" s="32">
        <v>129.3</v>
      </c>
      <c r="H90" s="34" t="s">
        <v>71</v>
      </c>
      <c r="I90" s="32">
        <v>1.3</v>
      </c>
      <c r="J90" s="32">
        <v>10.1</v>
      </c>
      <c r="K90" s="32">
        <v>8.3</v>
      </c>
      <c r="L90" s="32">
        <v>129.3</v>
      </c>
      <c r="M90" s="15"/>
      <c r="N90" s="15"/>
      <c r="O90" s="15"/>
      <c r="P90" s="15"/>
      <c r="Q90" s="12"/>
      <c r="R90" s="12"/>
    </row>
    <row r="91" spans="1:18" ht="31.5">
      <c r="A91" s="17">
        <v>40</v>
      </c>
      <c r="B91" s="18" t="s">
        <v>54</v>
      </c>
      <c r="C91" s="34" t="s">
        <v>55</v>
      </c>
      <c r="D91" s="32">
        <v>9.76</v>
      </c>
      <c r="E91" s="32">
        <v>6.82</v>
      </c>
      <c r="F91" s="32">
        <v>19.01</v>
      </c>
      <c r="G91" s="32">
        <v>175.1</v>
      </c>
      <c r="H91" s="34" t="s">
        <v>55</v>
      </c>
      <c r="I91" s="32">
        <v>9.76</v>
      </c>
      <c r="J91" s="32">
        <v>6.82</v>
      </c>
      <c r="K91" s="32">
        <v>19.01</v>
      </c>
      <c r="L91" s="32">
        <v>175.1</v>
      </c>
      <c r="M91" s="15"/>
      <c r="N91" s="15"/>
      <c r="O91" s="15"/>
      <c r="P91" s="15"/>
      <c r="Q91" s="12"/>
      <c r="R91" s="12"/>
    </row>
    <row r="92" spans="1:18" ht="15.75">
      <c r="A92" s="17">
        <v>163</v>
      </c>
      <c r="B92" s="18" t="s">
        <v>31</v>
      </c>
      <c r="C92" s="11">
        <v>185</v>
      </c>
      <c r="D92" s="19">
        <v>18.95</v>
      </c>
      <c r="E92" s="19">
        <v>13.57</v>
      </c>
      <c r="F92" s="19">
        <v>18.61</v>
      </c>
      <c r="G92" s="19">
        <v>280.93</v>
      </c>
      <c r="H92" s="11">
        <v>220</v>
      </c>
      <c r="I92" s="19">
        <v>22.54</v>
      </c>
      <c r="J92" s="19">
        <v>17.33</v>
      </c>
      <c r="K92" s="19">
        <v>22.13</v>
      </c>
      <c r="L92" s="19">
        <v>334.08</v>
      </c>
      <c r="M92" s="15"/>
      <c r="N92" s="15"/>
      <c r="O92" s="15"/>
      <c r="P92" s="15"/>
      <c r="Q92" s="12"/>
      <c r="R92" s="12"/>
    </row>
    <row r="93" spans="1:18" ht="15.75">
      <c r="A93" s="17">
        <v>261</v>
      </c>
      <c r="B93" s="18" t="s">
        <v>49</v>
      </c>
      <c r="C93" s="11">
        <v>200</v>
      </c>
      <c r="D93" s="19">
        <v>0.7</v>
      </c>
      <c r="E93" s="19">
        <v>0</v>
      </c>
      <c r="F93" s="19">
        <v>21</v>
      </c>
      <c r="G93" s="19">
        <v>46.9</v>
      </c>
      <c r="H93" s="11">
        <v>200</v>
      </c>
      <c r="I93" s="19">
        <v>0.7</v>
      </c>
      <c r="J93" s="19">
        <v>0</v>
      </c>
      <c r="K93" s="19">
        <v>21</v>
      </c>
      <c r="L93" s="19">
        <v>46.9</v>
      </c>
      <c r="M93" s="15"/>
      <c r="N93" s="15"/>
      <c r="O93" s="15"/>
      <c r="P93" s="15"/>
      <c r="Q93" s="12"/>
      <c r="R93" s="12"/>
    </row>
    <row r="94" spans="1:18" ht="15.75">
      <c r="A94" s="17"/>
      <c r="B94" s="18" t="s">
        <v>1</v>
      </c>
      <c r="C94" s="11">
        <v>50</v>
      </c>
      <c r="D94" s="19">
        <v>3.8</v>
      </c>
      <c r="E94" s="19">
        <v>0.45</v>
      </c>
      <c r="F94" s="19">
        <v>24.8</v>
      </c>
      <c r="G94" s="19">
        <v>157</v>
      </c>
      <c r="H94" s="11">
        <v>80</v>
      </c>
      <c r="I94" s="19">
        <v>6.1</v>
      </c>
      <c r="J94" s="19">
        <v>0.6</v>
      </c>
      <c r="K94" s="19">
        <v>39.4</v>
      </c>
      <c r="L94" s="19">
        <v>188</v>
      </c>
      <c r="M94" s="15"/>
      <c r="N94" s="15"/>
      <c r="O94" s="15"/>
      <c r="P94" s="15"/>
      <c r="Q94" s="12"/>
      <c r="R94" s="12"/>
    </row>
    <row r="95" spans="1:18" ht="15.75">
      <c r="A95" s="17"/>
      <c r="B95" s="18" t="s">
        <v>33</v>
      </c>
      <c r="C95" s="7">
        <v>40</v>
      </c>
      <c r="D95" s="8">
        <v>2.21</v>
      </c>
      <c r="E95" s="8">
        <v>0.4</v>
      </c>
      <c r="F95" s="8">
        <v>12.83</v>
      </c>
      <c r="G95" s="8">
        <v>124</v>
      </c>
      <c r="H95" s="7">
        <v>60</v>
      </c>
      <c r="I95" s="8">
        <v>3.32</v>
      </c>
      <c r="J95" s="8">
        <v>0.6000000000000001</v>
      </c>
      <c r="K95" s="8">
        <v>19.24</v>
      </c>
      <c r="L95" s="8">
        <v>124</v>
      </c>
      <c r="M95" s="15"/>
      <c r="N95" s="15"/>
      <c r="O95" s="15"/>
      <c r="P95" s="15"/>
      <c r="Q95" s="12"/>
      <c r="R95" s="12"/>
    </row>
    <row r="96" spans="1:18" ht="15.75">
      <c r="A96" s="17"/>
      <c r="B96" s="18" t="s">
        <v>34</v>
      </c>
      <c r="C96" s="11">
        <v>150</v>
      </c>
      <c r="D96" s="19">
        <v>0.5</v>
      </c>
      <c r="E96" s="19">
        <v>0</v>
      </c>
      <c r="F96" s="19">
        <v>12.9</v>
      </c>
      <c r="G96" s="19">
        <v>50</v>
      </c>
      <c r="H96" s="11">
        <v>150</v>
      </c>
      <c r="I96" s="19">
        <v>0.5</v>
      </c>
      <c r="J96" s="19">
        <v>0</v>
      </c>
      <c r="K96" s="19">
        <v>12.9</v>
      </c>
      <c r="L96" s="19">
        <v>50</v>
      </c>
      <c r="M96" s="15"/>
      <c r="N96" s="15"/>
      <c r="O96" s="15"/>
      <c r="P96" s="15"/>
      <c r="Q96" s="12"/>
      <c r="R96" s="12"/>
    </row>
    <row r="97" spans="1:18" ht="15.75">
      <c r="A97" s="17"/>
      <c r="B97" s="18" t="s">
        <v>57</v>
      </c>
      <c r="C97" s="11"/>
      <c r="D97" s="19">
        <f>SUM(D90:D96)</f>
        <v>37.22</v>
      </c>
      <c r="E97" s="19">
        <f aca="true" t="shared" si="7" ref="E97:L97">SUM(E90:E96)</f>
        <v>31.34</v>
      </c>
      <c r="F97" s="19">
        <f t="shared" si="7"/>
        <v>117.45</v>
      </c>
      <c r="G97" s="19">
        <f t="shared" si="7"/>
        <v>963.2299999999999</v>
      </c>
      <c r="H97" s="19"/>
      <c r="I97" s="19">
        <f t="shared" si="7"/>
        <v>44.220000000000006</v>
      </c>
      <c r="J97" s="19">
        <f t="shared" si="7"/>
        <v>35.45</v>
      </c>
      <c r="K97" s="19">
        <f t="shared" si="7"/>
        <v>141.98000000000002</v>
      </c>
      <c r="L97" s="19">
        <f t="shared" si="7"/>
        <v>1047.38</v>
      </c>
      <c r="M97" s="15"/>
      <c r="N97" s="15"/>
      <c r="O97" s="15"/>
      <c r="P97" s="15"/>
      <c r="Q97" s="12"/>
      <c r="R97" s="12"/>
    </row>
    <row r="98" spans="1:18" ht="15.75">
      <c r="A98" s="17"/>
      <c r="B98" s="18" t="s">
        <v>58</v>
      </c>
      <c r="C98" s="11"/>
      <c r="D98" s="19">
        <f>SUM(D87+D97)</f>
        <v>64.8</v>
      </c>
      <c r="E98" s="19">
        <f>SUM(E87+E97)</f>
        <v>41.07</v>
      </c>
      <c r="F98" s="19">
        <f>SUM(F87+F97)</f>
        <v>196.48000000000002</v>
      </c>
      <c r="G98" s="19">
        <f>SUM(G87+G97)</f>
        <v>1579.06</v>
      </c>
      <c r="H98" s="11"/>
      <c r="I98" s="19">
        <f>SUM(I87+I97)</f>
        <v>83.05000000000001</v>
      </c>
      <c r="J98" s="19">
        <f>SUM(J87+J97)</f>
        <v>48.78</v>
      </c>
      <c r="K98" s="19">
        <f>SUM(K87+K97)</f>
        <v>249.83</v>
      </c>
      <c r="L98" s="19">
        <f>SUM(L87+L97)</f>
        <v>1786.0300000000002</v>
      </c>
      <c r="M98" s="15"/>
      <c r="N98" s="15"/>
      <c r="O98" s="15"/>
      <c r="P98" s="15"/>
      <c r="Q98" s="12"/>
      <c r="R98" s="12"/>
    </row>
    <row r="99" spans="1:18" ht="31.5">
      <c r="A99" s="35"/>
      <c r="B99" s="36" t="s">
        <v>59</v>
      </c>
      <c r="C99" s="37"/>
      <c r="D99" s="43">
        <f>D98/77*100</f>
        <v>84.15584415584415</v>
      </c>
      <c r="E99" s="43">
        <f>E98/79*100</f>
        <v>51.98734177215189</v>
      </c>
      <c r="F99" s="43">
        <f>F98/308*100</f>
        <v>63.7922077922078</v>
      </c>
      <c r="G99" s="43">
        <f>G98/2251*100</f>
        <v>70.1492669924478</v>
      </c>
      <c r="H99" s="43"/>
      <c r="I99" s="43">
        <f>I98/90*100</f>
        <v>92.27777777777779</v>
      </c>
      <c r="J99" s="43">
        <f>J98/92*100</f>
        <v>53.02173913043479</v>
      </c>
      <c r="K99" s="43">
        <f>K98/360*100</f>
        <v>69.39722222222223</v>
      </c>
      <c r="L99" s="43">
        <f>L98/2628*100</f>
        <v>67.96156773211568</v>
      </c>
      <c r="M99" s="15"/>
      <c r="N99" s="15"/>
      <c r="O99" s="15"/>
      <c r="P99" s="15"/>
      <c r="Q99" s="12"/>
      <c r="R99" s="12"/>
    </row>
    <row r="100" spans="1:18" ht="15.75">
      <c r="A100" s="39"/>
      <c r="B100" s="40"/>
      <c r="C100" s="41"/>
      <c r="D100" s="45"/>
      <c r="E100" s="45"/>
      <c r="F100" s="45"/>
      <c r="G100" s="45"/>
      <c r="H100" s="45"/>
      <c r="I100" s="45"/>
      <c r="J100" s="45"/>
      <c r="K100" s="45"/>
      <c r="L100" s="46"/>
      <c r="M100" s="15"/>
      <c r="N100" s="15"/>
      <c r="O100" s="15"/>
      <c r="P100" s="15"/>
      <c r="Q100" s="12"/>
      <c r="R100" s="12"/>
    </row>
    <row r="101" spans="1:18" ht="15.75">
      <c r="A101" s="65" t="s">
        <v>35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7"/>
      <c r="M101" s="21"/>
      <c r="N101" s="21"/>
      <c r="O101" s="21"/>
      <c r="P101" s="21"/>
      <c r="Q101" s="12"/>
      <c r="R101" s="12"/>
    </row>
    <row r="102" spans="1:18" ht="15.75">
      <c r="A102" s="61" t="s">
        <v>17</v>
      </c>
      <c r="B102" s="62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15"/>
      <c r="N102" s="15"/>
      <c r="O102" s="15"/>
      <c r="P102" s="15"/>
      <c r="Q102" s="12"/>
      <c r="R102" s="12"/>
    </row>
    <row r="103" spans="1:18" ht="47.25">
      <c r="A103" s="17">
        <v>8</v>
      </c>
      <c r="B103" s="22" t="s">
        <v>100</v>
      </c>
      <c r="C103" s="7" t="s">
        <v>71</v>
      </c>
      <c r="D103" s="8">
        <v>1.07</v>
      </c>
      <c r="E103" s="8">
        <v>1.17</v>
      </c>
      <c r="F103" s="8">
        <v>5.13</v>
      </c>
      <c r="G103" s="8">
        <v>116.08</v>
      </c>
      <c r="H103" s="7" t="s">
        <v>71</v>
      </c>
      <c r="I103" s="8">
        <v>1.07</v>
      </c>
      <c r="J103" s="8">
        <v>1.17</v>
      </c>
      <c r="K103" s="8">
        <v>5.13</v>
      </c>
      <c r="L103" s="8">
        <v>116.08</v>
      </c>
      <c r="M103" s="15"/>
      <c r="N103" s="15"/>
      <c r="O103" s="15"/>
      <c r="P103" s="15"/>
      <c r="Q103" s="12"/>
      <c r="R103" s="12"/>
    </row>
    <row r="104" spans="1:18" ht="31.5">
      <c r="A104" s="17">
        <v>95</v>
      </c>
      <c r="B104" s="18" t="s">
        <v>72</v>
      </c>
      <c r="C104" s="34" t="s">
        <v>22</v>
      </c>
      <c r="D104" s="32">
        <v>5.96</v>
      </c>
      <c r="E104" s="32">
        <v>6.16</v>
      </c>
      <c r="F104" s="32">
        <v>26.35</v>
      </c>
      <c r="G104" s="32">
        <v>184.63</v>
      </c>
      <c r="H104" s="34" t="s">
        <v>69</v>
      </c>
      <c r="I104" s="32">
        <v>7.94</v>
      </c>
      <c r="J104" s="32">
        <v>8.21</v>
      </c>
      <c r="K104" s="32">
        <v>35.13</v>
      </c>
      <c r="L104" s="32">
        <v>246.17</v>
      </c>
      <c r="M104" s="15"/>
      <c r="N104" s="15"/>
      <c r="O104" s="15"/>
      <c r="P104" s="15"/>
      <c r="Q104" s="12"/>
      <c r="R104" s="12"/>
    </row>
    <row r="105" spans="1:18" ht="31.5">
      <c r="A105" s="5">
        <v>341</v>
      </c>
      <c r="B105" s="6" t="s">
        <v>73</v>
      </c>
      <c r="C105" s="23" t="s">
        <v>111</v>
      </c>
      <c r="D105" s="8">
        <v>6.62</v>
      </c>
      <c r="E105" s="8">
        <v>9.48</v>
      </c>
      <c r="F105" s="8">
        <v>10.06</v>
      </c>
      <c r="G105" s="8">
        <v>152</v>
      </c>
      <c r="H105" s="23" t="s">
        <v>112</v>
      </c>
      <c r="I105" s="8">
        <v>6.62</v>
      </c>
      <c r="J105" s="8">
        <v>9.48</v>
      </c>
      <c r="K105" s="8">
        <v>10.06</v>
      </c>
      <c r="L105" s="8">
        <v>152</v>
      </c>
      <c r="M105" s="15"/>
      <c r="N105" s="15"/>
      <c r="O105" s="15"/>
      <c r="P105" s="15"/>
      <c r="Q105" s="12"/>
      <c r="R105" s="12"/>
    </row>
    <row r="106" spans="1:18" ht="15.75">
      <c r="A106" s="5"/>
      <c r="B106" s="6" t="s">
        <v>33</v>
      </c>
      <c r="C106" s="7">
        <v>40</v>
      </c>
      <c r="D106" s="8">
        <v>2.21</v>
      </c>
      <c r="E106" s="8">
        <v>0.4</v>
      </c>
      <c r="F106" s="8">
        <v>12.83</v>
      </c>
      <c r="G106" s="8">
        <v>124</v>
      </c>
      <c r="H106" s="7">
        <v>60</v>
      </c>
      <c r="I106" s="8">
        <v>3.32</v>
      </c>
      <c r="J106" s="8">
        <v>0.6000000000000001</v>
      </c>
      <c r="K106" s="8">
        <v>19.24</v>
      </c>
      <c r="L106" s="8">
        <v>124</v>
      </c>
      <c r="M106" s="15"/>
      <c r="N106" s="15"/>
      <c r="O106" s="15"/>
      <c r="P106" s="15"/>
      <c r="Q106" s="12"/>
      <c r="R106" s="12"/>
    </row>
    <row r="107" spans="1:18" ht="15.75">
      <c r="A107" s="17"/>
      <c r="B107" s="18" t="s">
        <v>19</v>
      </c>
      <c r="C107" s="11" t="s">
        <v>20</v>
      </c>
      <c r="D107" s="19">
        <v>5.1</v>
      </c>
      <c r="E107" s="19">
        <v>4.6</v>
      </c>
      <c r="F107" s="19">
        <v>0.3</v>
      </c>
      <c r="G107" s="19">
        <v>62.8</v>
      </c>
      <c r="H107" s="11" t="s">
        <v>20</v>
      </c>
      <c r="I107" s="19">
        <v>5.1</v>
      </c>
      <c r="J107" s="19">
        <v>4.6</v>
      </c>
      <c r="K107" s="19">
        <v>0.3</v>
      </c>
      <c r="L107" s="19">
        <v>62.8</v>
      </c>
      <c r="M107" s="15"/>
      <c r="N107" s="15"/>
      <c r="O107" s="15"/>
      <c r="P107" s="15"/>
      <c r="Q107" s="12"/>
      <c r="R107" s="12"/>
    </row>
    <row r="108" spans="1:18" ht="31.5">
      <c r="A108" s="17">
        <v>257</v>
      </c>
      <c r="B108" s="18" t="s">
        <v>36</v>
      </c>
      <c r="C108" s="34">
        <v>200</v>
      </c>
      <c r="D108" s="32">
        <v>2</v>
      </c>
      <c r="E108" s="32">
        <v>2.4</v>
      </c>
      <c r="F108" s="32">
        <v>23.58</v>
      </c>
      <c r="G108" s="32">
        <v>127.45</v>
      </c>
      <c r="H108" s="34">
        <v>200</v>
      </c>
      <c r="I108" s="32">
        <v>2</v>
      </c>
      <c r="J108" s="32">
        <v>2.4</v>
      </c>
      <c r="K108" s="32">
        <v>26.7</v>
      </c>
      <c r="L108" s="32">
        <v>127.45</v>
      </c>
      <c r="M108" s="15"/>
      <c r="N108" s="15"/>
      <c r="O108" s="15"/>
      <c r="P108" s="15"/>
      <c r="Q108" s="12"/>
      <c r="R108" s="12"/>
    </row>
    <row r="109" spans="1:18" ht="15.75">
      <c r="A109" s="35"/>
      <c r="B109" s="36" t="s">
        <v>57</v>
      </c>
      <c r="C109" s="42"/>
      <c r="D109" s="43">
        <f>SUM(D103:D108)</f>
        <v>22.96</v>
      </c>
      <c r="E109" s="43">
        <f aca="true" t="shared" si="8" ref="E109:L109">SUM(E103:E108)</f>
        <v>24.21</v>
      </c>
      <c r="F109" s="43">
        <f t="shared" si="8"/>
        <v>78.25</v>
      </c>
      <c r="G109" s="43">
        <f t="shared" si="8"/>
        <v>766.96</v>
      </c>
      <c r="H109" s="43"/>
      <c r="I109" s="43">
        <f t="shared" si="8"/>
        <v>26.049999999999997</v>
      </c>
      <c r="J109" s="43">
        <f t="shared" si="8"/>
        <v>26.46</v>
      </c>
      <c r="K109" s="43">
        <f t="shared" si="8"/>
        <v>96.56</v>
      </c>
      <c r="L109" s="43">
        <f t="shared" si="8"/>
        <v>828.5</v>
      </c>
      <c r="M109" s="15"/>
      <c r="N109" s="15"/>
      <c r="O109" s="15"/>
      <c r="P109" s="15"/>
      <c r="Q109" s="12"/>
      <c r="R109" s="12"/>
    </row>
    <row r="110" spans="1:18" ht="15.75">
      <c r="A110" s="39"/>
      <c r="B110" s="40"/>
      <c r="C110" s="47"/>
      <c r="D110" s="47"/>
      <c r="E110" s="47"/>
      <c r="F110" s="47"/>
      <c r="G110" s="47"/>
      <c r="H110" s="47"/>
      <c r="I110" s="48"/>
      <c r="J110" s="48"/>
      <c r="K110" s="48"/>
      <c r="L110" s="49"/>
      <c r="M110" s="15"/>
      <c r="N110" s="15"/>
      <c r="O110" s="15"/>
      <c r="P110" s="15"/>
      <c r="Q110" s="12"/>
      <c r="R110" s="12"/>
    </row>
    <row r="111" spans="1:18" ht="15.75">
      <c r="A111" s="59" t="s">
        <v>37</v>
      </c>
      <c r="B111" s="60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15"/>
      <c r="N111" s="15"/>
      <c r="O111" s="15"/>
      <c r="P111" s="15"/>
      <c r="Q111" s="12"/>
      <c r="R111" s="12"/>
    </row>
    <row r="112" spans="1:18" ht="47.25">
      <c r="A112" s="17">
        <v>21</v>
      </c>
      <c r="B112" s="18" t="s">
        <v>80</v>
      </c>
      <c r="C112" s="34" t="s">
        <v>71</v>
      </c>
      <c r="D112" s="32">
        <v>1.26</v>
      </c>
      <c r="E112" s="32">
        <v>10.08</v>
      </c>
      <c r="F112" s="32">
        <v>7.76</v>
      </c>
      <c r="G112" s="32">
        <v>126.8</v>
      </c>
      <c r="H112" s="34" t="s">
        <v>71</v>
      </c>
      <c r="I112" s="32">
        <v>1.26</v>
      </c>
      <c r="J112" s="32">
        <v>10.08</v>
      </c>
      <c r="K112" s="32">
        <v>7.76</v>
      </c>
      <c r="L112" s="32">
        <v>126.8</v>
      </c>
      <c r="M112" s="15"/>
      <c r="N112" s="15"/>
      <c r="O112" s="15"/>
      <c r="P112" s="15"/>
      <c r="Q112" s="12"/>
      <c r="R112" s="12"/>
    </row>
    <row r="113" spans="1:18" ht="15.75">
      <c r="A113" s="17">
        <v>33</v>
      </c>
      <c r="B113" s="18" t="s">
        <v>38</v>
      </c>
      <c r="C113" s="11">
        <v>250</v>
      </c>
      <c r="D113" s="19">
        <v>5.03</v>
      </c>
      <c r="E113" s="19">
        <v>11.3</v>
      </c>
      <c r="F113" s="19">
        <v>32.38</v>
      </c>
      <c r="G113" s="19">
        <v>149.6</v>
      </c>
      <c r="H113" s="11">
        <v>250</v>
      </c>
      <c r="I113" s="19">
        <v>5.03</v>
      </c>
      <c r="J113" s="19">
        <v>11.3</v>
      </c>
      <c r="K113" s="19">
        <v>32.38</v>
      </c>
      <c r="L113" s="19">
        <v>149.6</v>
      </c>
      <c r="M113" s="15"/>
      <c r="N113" s="15"/>
      <c r="O113" s="15"/>
      <c r="P113" s="15"/>
      <c r="Q113" s="12"/>
      <c r="R113" s="12"/>
    </row>
    <row r="114" spans="1:18" ht="31.5">
      <c r="A114" s="17">
        <v>216</v>
      </c>
      <c r="B114" s="18" t="s">
        <v>68</v>
      </c>
      <c r="C114" s="11" t="s">
        <v>22</v>
      </c>
      <c r="D114" s="19">
        <v>3.2</v>
      </c>
      <c r="E114" s="19">
        <v>7.4</v>
      </c>
      <c r="F114" s="19">
        <v>21.9</v>
      </c>
      <c r="G114" s="19">
        <v>202</v>
      </c>
      <c r="H114" s="11" t="s">
        <v>66</v>
      </c>
      <c r="I114" s="19">
        <v>3.84</v>
      </c>
      <c r="J114" s="19">
        <v>8.88</v>
      </c>
      <c r="K114" s="19">
        <v>26.28</v>
      </c>
      <c r="L114" s="19">
        <v>242.4</v>
      </c>
      <c r="M114" s="15"/>
      <c r="N114" s="15"/>
      <c r="O114" s="15"/>
      <c r="P114" s="15"/>
      <c r="Q114" s="12"/>
      <c r="R114" s="12"/>
    </row>
    <row r="115" spans="1:18" ht="15.75">
      <c r="A115" s="17">
        <v>156</v>
      </c>
      <c r="B115" s="22" t="s">
        <v>96</v>
      </c>
      <c r="C115" s="7" t="s">
        <v>97</v>
      </c>
      <c r="D115" s="8">
        <v>10.23</v>
      </c>
      <c r="E115" s="8">
        <v>6.26</v>
      </c>
      <c r="F115" s="8">
        <v>10.47</v>
      </c>
      <c r="G115" s="8">
        <v>138.37</v>
      </c>
      <c r="H115" s="7" t="s">
        <v>98</v>
      </c>
      <c r="I115" s="8">
        <v>12.79</v>
      </c>
      <c r="J115" s="8">
        <v>7.83</v>
      </c>
      <c r="K115" s="8">
        <v>13.09</v>
      </c>
      <c r="L115" s="8">
        <v>172.96</v>
      </c>
      <c r="M115" s="15"/>
      <c r="N115" s="15"/>
      <c r="O115" s="15"/>
      <c r="P115" s="15"/>
      <c r="Q115" s="12"/>
      <c r="R115" s="12"/>
    </row>
    <row r="116" spans="1:18" ht="15.75">
      <c r="A116" s="17">
        <v>255</v>
      </c>
      <c r="B116" s="18" t="s">
        <v>24</v>
      </c>
      <c r="C116" s="11">
        <v>200</v>
      </c>
      <c r="D116" s="19">
        <v>0.3</v>
      </c>
      <c r="E116" s="19">
        <v>0.04</v>
      </c>
      <c r="F116" s="19">
        <v>20.8</v>
      </c>
      <c r="G116" s="19">
        <v>85.4</v>
      </c>
      <c r="H116" s="11">
        <v>200</v>
      </c>
      <c r="I116" s="19">
        <v>0.3</v>
      </c>
      <c r="J116" s="19">
        <v>0.04</v>
      </c>
      <c r="K116" s="19">
        <v>20.8</v>
      </c>
      <c r="L116" s="19">
        <v>85.4</v>
      </c>
      <c r="M116" s="15"/>
      <c r="N116" s="15"/>
      <c r="O116" s="15"/>
      <c r="P116" s="15"/>
      <c r="Q116" s="12"/>
      <c r="R116" s="12"/>
    </row>
    <row r="117" spans="1:18" ht="15.75">
      <c r="A117" s="5"/>
      <c r="B117" s="6" t="s">
        <v>33</v>
      </c>
      <c r="C117" s="7">
        <v>40</v>
      </c>
      <c r="D117" s="8">
        <v>2.21</v>
      </c>
      <c r="E117" s="8">
        <v>0.4</v>
      </c>
      <c r="F117" s="8">
        <v>12.83</v>
      </c>
      <c r="G117" s="8">
        <v>124</v>
      </c>
      <c r="H117" s="7">
        <v>60</v>
      </c>
      <c r="I117" s="8">
        <v>3.32</v>
      </c>
      <c r="J117" s="8">
        <v>0.6000000000000001</v>
      </c>
      <c r="K117" s="8">
        <v>19.24</v>
      </c>
      <c r="L117" s="8">
        <v>124</v>
      </c>
      <c r="M117" s="15"/>
      <c r="N117" s="15"/>
      <c r="O117" s="15"/>
      <c r="P117" s="15"/>
      <c r="Q117" s="12"/>
      <c r="R117" s="12"/>
    </row>
    <row r="118" spans="1:18" ht="15.75">
      <c r="A118" s="17"/>
      <c r="B118" s="18" t="s">
        <v>1</v>
      </c>
      <c r="C118" s="11">
        <v>50</v>
      </c>
      <c r="D118" s="19">
        <v>3.8</v>
      </c>
      <c r="E118" s="19">
        <v>0.45</v>
      </c>
      <c r="F118" s="19">
        <v>24.8</v>
      </c>
      <c r="G118" s="19">
        <v>157</v>
      </c>
      <c r="H118" s="11">
        <v>80</v>
      </c>
      <c r="I118" s="19">
        <v>6.1</v>
      </c>
      <c r="J118" s="19">
        <v>0.6</v>
      </c>
      <c r="K118" s="19">
        <v>39.4</v>
      </c>
      <c r="L118" s="19">
        <v>188</v>
      </c>
      <c r="M118" s="15"/>
      <c r="N118" s="15"/>
      <c r="O118" s="15"/>
      <c r="P118" s="15"/>
      <c r="Q118" s="12"/>
      <c r="R118" s="12"/>
    </row>
    <row r="119" spans="1:18" ht="15.75">
      <c r="A119" s="17"/>
      <c r="B119" s="18" t="s">
        <v>15</v>
      </c>
      <c r="C119" s="11">
        <v>150</v>
      </c>
      <c r="D119" s="19">
        <v>0.5</v>
      </c>
      <c r="E119" s="19">
        <v>0.5</v>
      </c>
      <c r="F119" s="19">
        <v>13</v>
      </c>
      <c r="G119" s="19">
        <v>62.4</v>
      </c>
      <c r="H119" s="11">
        <v>150</v>
      </c>
      <c r="I119" s="19">
        <v>0.5</v>
      </c>
      <c r="J119" s="19">
        <v>0.5</v>
      </c>
      <c r="K119" s="19">
        <v>13</v>
      </c>
      <c r="L119" s="19">
        <v>62.4</v>
      </c>
      <c r="M119" s="15"/>
      <c r="N119" s="15"/>
      <c r="O119" s="15"/>
      <c r="P119" s="15"/>
      <c r="Q119" s="12"/>
      <c r="R119" s="12"/>
    </row>
    <row r="120" spans="1:18" ht="15.75">
      <c r="A120" s="17"/>
      <c r="B120" s="18" t="s">
        <v>57</v>
      </c>
      <c r="C120" s="11"/>
      <c r="D120" s="19">
        <f>SUM(D112:D119)</f>
        <v>26.53</v>
      </c>
      <c r="E120" s="19">
        <f aca="true" t="shared" si="9" ref="E120:L120">SUM(E112:E119)</f>
        <v>36.43</v>
      </c>
      <c r="F120" s="19">
        <f t="shared" si="9"/>
        <v>143.94</v>
      </c>
      <c r="G120" s="19">
        <f t="shared" si="9"/>
        <v>1045.57</v>
      </c>
      <c r="H120" s="19"/>
      <c r="I120" s="19">
        <f t="shared" si="9"/>
        <v>33.14</v>
      </c>
      <c r="J120" s="19">
        <f t="shared" si="9"/>
        <v>39.830000000000005</v>
      </c>
      <c r="K120" s="19">
        <f t="shared" si="9"/>
        <v>171.95</v>
      </c>
      <c r="L120" s="19">
        <f t="shared" si="9"/>
        <v>1151.56</v>
      </c>
      <c r="M120" s="15"/>
      <c r="N120" s="15"/>
      <c r="O120" s="15"/>
      <c r="P120" s="15"/>
      <c r="Q120" s="12"/>
      <c r="R120" s="12"/>
    </row>
    <row r="121" spans="1:18" ht="15.75">
      <c r="A121" s="17"/>
      <c r="B121" s="18" t="s">
        <v>58</v>
      </c>
      <c r="C121" s="11"/>
      <c r="D121" s="19">
        <f>SUM(D109+D120)</f>
        <v>49.49</v>
      </c>
      <c r="E121" s="19">
        <f>SUM(E109+E120)</f>
        <v>60.64</v>
      </c>
      <c r="F121" s="19">
        <f>SUM(F109+F120)</f>
        <v>222.19</v>
      </c>
      <c r="G121" s="19">
        <f>SUM(G109+G120)</f>
        <v>1812.53</v>
      </c>
      <c r="H121" s="11"/>
      <c r="I121" s="19">
        <f>SUM(I109+I120)</f>
        <v>59.19</v>
      </c>
      <c r="J121" s="19">
        <f>SUM(J109+J120)</f>
        <v>66.29</v>
      </c>
      <c r="K121" s="19">
        <f>SUM(K109+K120)</f>
        <v>268.51</v>
      </c>
      <c r="L121" s="19">
        <f>SUM(L109+L120)</f>
        <v>1980.06</v>
      </c>
      <c r="M121" s="15"/>
      <c r="N121" s="15"/>
      <c r="O121" s="15"/>
      <c r="P121" s="15"/>
      <c r="Q121" s="12"/>
      <c r="R121" s="12"/>
    </row>
    <row r="122" spans="1:18" ht="31.5">
      <c r="A122" s="35"/>
      <c r="B122" s="36" t="s">
        <v>59</v>
      </c>
      <c r="C122" s="37"/>
      <c r="D122" s="43">
        <f>D121/77*100</f>
        <v>64.27272727272727</v>
      </c>
      <c r="E122" s="43">
        <f>E121/79*100</f>
        <v>76.75949367088609</v>
      </c>
      <c r="F122" s="43">
        <f>F121/308*100</f>
        <v>72.13961038961038</v>
      </c>
      <c r="G122" s="43">
        <f>G121/2251*100</f>
        <v>80.52110173256331</v>
      </c>
      <c r="H122" s="42"/>
      <c r="I122" s="43">
        <f>I121/90*100</f>
        <v>65.76666666666667</v>
      </c>
      <c r="J122" s="43">
        <f>J121/92*100</f>
        <v>72.05434782608697</v>
      </c>
      <c r="K122" s="43">
        <f>K121/360*100</f>
        <v>74.58611111111111</v>
      </c>
      <c r="L122" s="43">
        <f>L121/2628*100</f>
        <v>75.34474885844749</v>
      </c>
      <c r="M122" s="15"/>
      <c r="N122" s="15"/>
      <c r="O122" s="15"/>
      <c r="P122" s="15"/>
      <c r="Q122" s="12"/>
      <c r="R122" s="12"/>
    </row>
    <row r="123" spans="1:18" ht="15.75">
      <c r="A123" s="39"/>
      <c r="B123" s="40"/>
      <c r="C123" s="41"/>
      <c r="D123" s="45"/>
      <c r="E123" s="45"/>
      <c r="F123" s="45"/>
      <c r="G123" s="45"/>
      <c r="H123" s="41"/>
      <c r="I123" s="45"/>
      <c r="J123" s="45"/>
      <c r="K123" s="45"/>
      <c r="L123" s="46"/>
      <c r="M123" s="15"/>
      <c r="N123" s="15"/>
      <c r="O123" s="15"/>
      <c r="P123" s="15"/>
      <c r="Q123" s="12"/>
      <c r="R123" s="12"/>
    </row>
    <row r="124" spans="1:18" ht="15.75">
      <c r="A124" s="65" t="s">
        <v>39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7"/>
      <c r="M124" s="21"/>
      <c r="N124" s="21"/>
      <c r="O124" s="21"/>
      <c r="P124" s="21"/>
      <c r="Q124" s="12"/>
      <c r="R124" s="12"/>
    </row>
    <row r="125" spans="1:18" ht="15.75">
      <c r="A125" s="61" t="s">
        <v>17</v>
      </c>
      <c r="B125" s="62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15"/>
      <c r="N125" s="15"/>
      <c r="O125" s="15"/>
      <c r="P125" s="15"/>
      <c r="Q125" s="12"/>
      <c r="R125" s="12"/>
    </row>
    <row r="126" spans="1:18" ht="47.25">
      <c r="A126" s="17">
        <v>23</v>
      </c>
      <c r="B126" s="6" t="s">
        <v>92</v>
      </c>
      <c r="C126" s="7" t="s">
        <v>71</v>
      </c>
      <c r="D126" s="8">
        <v>3.04</v>
      </c>
      <c r="E126" s="8">
        <v>11.38</v>
      </c>
      <c r="F126" s="8">
        <v>10.76</v>
      </c>
      <c r="G126" s="8">
        <v>157</v>
      </c>
      <c r="H126" s="7" t="s">
        <v>71</v>
      </c>
      <c r="I126" s="8">
        <v>3.04</v>
      </c>
      <c r="J126" s="8">
        <v>11.38</v>
      </c>
      <c r="K126" s="8">
        <v>10.76</v>
      </c>
      <c r="L126" s="8">
        <v>157</v>
      </c>
      <c r="M126" s="15"/>
      <c r="N126" s="15"/>
      <c r="O126" s="15"/>
      <c r="P126" s="15"/>
      <c r="Q126" s="12"/>
      <c r="R126" s="12"/>
    </row>
    <row r="127" spans="1:18" ht="31.5">
      <c r="A127" s="17">
        <v>105</v>
      </c>
      <c r="B127" s="6" t="s">
        <v>91</v>
      </c>
      <c r="C127" s="7" t="s">
        <v>87</v>
      </c>
      <c r="D127" s="8">
        <v>3.84</v>
      </c>
      <c r="E127" s="8">
        <v>4.97</v>
      </c>
      <c r="F127" s="8">
        <v>24.46</v>
      </c>
      <c r="G127" s="8">
        <v>157.59</v>
      </c>
      <c r="H127" s="7" t="s">
        <v>88</v>
      </c>
      <c r="I127" s="8">
        <v>5.12</v>
      </c>
      <c r="J127" s="8">
        <v>6.62</v>
      </c>
      <c r="K127" s="8">
        <v>32.61</v>
      </c>
      <c r="L127" s="8">
        <v>210.13</v>
      </c>
      <c r="M127" s="15"/>
      <c r="N127" s="15"/>
      <c r="O127" s="15"/>
      <c r="P127" s="15"/>
      <c r="Q127" s="12"/>
      <c r="R127" s="12"/>
    </row>
    <row r="128" spans="1:18" ht="15.75">
      <c r="A128" s="17">
        <v>299</v>
      </c>
      <c r="B128" s="18" t="s">
        <v>40</v>
      </c>
      <c r="C128" s="11">
        <v>75</v>
      </c>
      <c r="D128" s="19">
        <v>9.5</v>
      </c>
      <c r="E128" s="19">
        <v>6.9</v>
      </c>
      <c r="F128" s="19">
        <v>34.5</v>
      </c>
      <c r="G128" s="19">
        <v>227</v>
      </c>
      <c r="H128" s="11">
        <v>75</v>
      </c>
      <c r="I128" s="19">
        <v>9.5</v>
      </c>
      <c r="J128" s="19">
        <v>6.9</v>
      </c>
      <c r="K128" s="19">
        <v>34.5</v>
      </c>
      <c r="L128" s="19">
        <v>227</v>
      </c>
      <c r="M128" s="15"/>
      <c r="N128" s="15"/>
      <c r="O128" s="15"/>
      <c r="P128" s="15"/>
      <c r="Q128" s="12"/>
      <c r="R128" s="12"/>
    </row>
    <row r="129" spans="1:18" ht="15.75">
      <c r="A129" s="5"/>
      <c r="B129" s="6" t="s">
        <v>33</v>
      </c>
      <c r="C129" s="7">
        <v>40</v>
      </c>
      <c r="D129" s="8">
        <v>2.21</v>
      </c>
      <c r="E129" s="8">
        <v>0.4</v>
      </c>
      <c r="F129" s="8">
        <v>12.83</v>
      </c>
      <c r="G129" s="8">
        <v>124</v>
      </c>
      <c r="H129" s="7">
        <v>60</v>
      </c>
      <c r="I129" s="8">
        <v>3.32</v>
      </c>
      <c r="J129" s="8">
        <v>0.6000000000000001</v>
      </c>
      <c r="K129" s="8">
        <v>19.24</v>
      </c>
      <c r="L129" s="8">
        <v>124</v>
      </c>
      <c r="M129" s="15"/>
      <c r="N129" s="15"/>
      <c r="O129" s="15"/>
      <c r="P129" s="15"/>
      <c r="Q129" s="12"/>
      <c r="R129" s="12"/>
    </row>
    <row r="130" spans="1:18" ht="15.75">
      <c r="A130" s="17">
        <v>271</v>
      </c>
      <c r="B130" s="18" t="s">
        <v>0</v>
      </c>
      <c r="C130" s="11">
        <v>200</v>
      </c>
      <c r="D130" s="19">
        <v>0.04</v>
      </c>
      <c r="E130" s="19">
        <v>0</v>
      </c>
      <c r="F130" s="19">
        <v>15.1</v>
      </c>
      <c r="G130" s="19">
        <v>61.8</v>
      </c>
      <c r="H130" s="11">
        <v>200</v>
      </c>
      <c r="I130" s="19">
        <v>0.04</v>
      </c>
      <c r="J130" s="19">
        <v>0</v>
      </c>
      <c r="K130" s="19">
        <v>15.1</v>
      </c>
      <c r="L130" s="19">
        <v>61.8</v>
      </c>
      <c r="M130" s="15"/>
      <c r="N130" s="15"/>
      <c r="O130" s="15"/>
      <c r="P130" s="15"/>
      <c r="Q130" s="12"/>
      <c r="R130" s="12"/>
    </row>
    <row r="131" spans="1:18" ht="15.75">
      <c r="A131" s="35"/>
      <c r="B131" s="36" t="s">
        <v>57</v>
      </c>
      <c r="C131" s="37"/>
      <c r="D131" s="38">
        <f>SUM(D126:D130)</f>
        <v>18.63</v>
      </c>
      <c r="E131" s="38">
        <f aca="true" t="shared" si="10" ref="E131:L131">SUM(E126:E130)</f>
        <v>23.65</v>
      </c>
      <c r="F131" s="38">
        <f t="shared" si="10"/>
        <v>97.64999999999999</v>
      </c>
      <c r="G131" s="38">
        <f t="shared" si="10"/>
        <v>727.39</v>
      </c>
      <c r="H131" s="38"/>
      <c r="I131" s="38">
        <f t="shared" si="10"/>
        <v>21.02</v>
      </c>
      <c r="J131" s="38">
        <f t="shared" si="10"/>
        <v>25.5</v>
      </c>
      <c r="K131" s="38">
        <f t="shared" si="10"/>
        <v>112.21</v>
      </c>
      <c r="L131" s="38">
        <f t="shared" si="10"/>
        <v>779.93</v>
      </c>
      <c r="M131" s="15"/>
      <c r="N131" s="15"/>
      <c r="O131" s="15"/>
      <c r="P131" s="15"/>
      <c r="Q131" s="12"/>
      <c r="R131" s="12"/>
    </row>
    <row r="132" spans="1:18" ht="15.75">
      <c r="A132" s="39"/>
      <c r="B132" s="40"/>
      <c r="C132" s="41"/>
      <c r="D132" s="41"/>
      <c r="E132" s="41"/>
      <c r="F132" s="41"/>
      <c r="G132" s="41"/>
      <c r="H132" s="41"/>
      <c r="I132" s="40"/>
      <c r="J132" s="40"/>
      <c r="K132" s="40"/>
      <c r="L132" s="18"/>
      <c r="M132" s="15"/>
      <c r="N132" s="15"/>
      <c r="O132" s="15"/>
      <c r="P132" s="15"/>
      <c r="Q132" s="12"/>
      <c r="R132" s="12"/>
    </row>
    <row r="133" spans="1:18" ht="15.75">
      <c r="A133" s="59" t="s">
        <v>13</v>
      </c>
      <c r="B133" s="60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15"/>
      <c r="N133" s="15"/>
      <c r="O133" s="15"/>
      <c r="P133" s="15"/>
      <c r="Q133" s="12"/>
      <c r="R133" s="12"/>
    </row>
    <row r="134" spans="1:18" ht="31.5">
      <c r="A134" s="17">
        <v>15</v>
      </c>
      <c r="B134" s="18" t="s">
        <v>32</v>
      </c>
      <c r="C134" s="11" t="s">
        <v>71</v>
      </c>
      <c r="D134" s="19">
        <v>0.67</v>
      </c>
      <c r="E134" s="19">
        <v>5.17</v>
      </c>
      <c r="F134" s="19">
        <v>2</v>
      </c>
      <c r="G134" s="19">
        <v>56.5</v>
      </c>
      <c r="H134" s="11" t="s">
        <v>71</v>
      </c>
      <c r="I134" s="19">
        <v>0.67</v>
      </c>
      <c r="J134" s="19">
        <v>5.17</v>
      </c>
      <c r="K134" s="19">
        <v>2</v>
      </c>
      <c r="L134" s="19">
        <v>56.5</v>
      </c>
      <c r="M134" s="15"/>
      <c r="N134" s="15"/>
      <c r="O134" s="15"/>
      <c r="P134" s="15"/>
      <c r="Q134" s="12"/>
      <c r="R134" s="12"/>
    </row>
    <row r="135" spans="1:18" ht="15.75">
      <c r="A135" s="17">
        <v>43</v>
      </c>
      <c r="B135" s="6" t="s">
        <v>93</v>
      </c>
      <c r="C135" s="7">
        <v>250</v>
      </c>
      <c r="D135" s="8">
        <v>2.31</v>
      </c>
      <c r="E135" s="8">
        <v>7.74</v>
      </c>
      <c r="F135" s="8">
        <v>15.43</v>
      </c>
      <c r="G135" s="8">
        <v>140.59</v>
      </c>
      <c r="H135" s="7">
        <v>250</v>
      </c>
      <c r="I135" s="8">
        <v>2.31</v>
      </c>
      <c r="J135" s="8">
        <v>7.74</v>
      </c>
      <c r="K135" s="8">
        <v>15.43</v>
      </c>
      <c r="L135" s="8">
        <v>140.59</v>
      </c>
      <c r="M135" s="15"/>
      <c r="N135" s="15"/>
      <c r="O135" s="15"/>
      <c r="P135" s="15"/>
      <c r="Q135" s="12"/>
      <c r="R135" s="12"/>
    </row>
    <row r="136" spans="1:18" ht="47.25">
      <c r="A136" s="17">
        <v>204</v>
      </c>
      <c r="B136" s="18" t="s">
        <v>79</v>
      </c>
      <c r="C136" s="11" t="s">
        <v>22</v>
      </c>
      <c r="D136" s="19">
        <v>5.5</v>
      </c>
      <c r="E136" s="19">
        <v>5.3</v>
      </c>
      <c r="F136" s="19">
        <v>35.3</v>
      </c>
      <c r="G136" s="19">
        <v>211.1</v>
      </c>
      <c r="H136" s="11" t="s">
        <v>66</v>
      </c>
      <c r="I136" s="19">
        <v>6.6</v>
      </c>
      <c r="J136" s="19">
        <v>6.36</v>
      </c>
      <c r="K136" s="19">
        <v>42.36</v>
      </c>
      <c r="L136" s="19">
        <v>253.32</v>
      </c>
      <c r="M136" s="15"/>
      <c r="N136" s="15"/>
      <c r="O136" s="15"/>
      <c r="P136" s="15"/>
      <c r="Q136" s="12"/>
      <c r="R136" s="12"/>
    </row>
    <row r="137" spans="1:18" ht="31.5">
      <c r="A137" s="17">
        <v>180</v>
      </c>
      <c r="B137" s="18" t="s">
        <v>41</v>
      </c>
      <c r="C137" s="11" t="s">
        <v>97</v>
      </c>
      <c r="D137" s="19">
        <v>10.32</v>
      </c>
      <c r="E137" s="19">
        <v>11.68</v>
      </c>
      <c r="F137" s="19">
        <v>6.96</v>
      </c>
      <c r="G137" s="19">
        <v>174.24</v>
      </c>
      <c r="H137" s="11" t="s">
        <v>98</v>
      </c>
      <c r="I137" s="19">
        <v>12.9</v>
      </c>
      <c r="J137" s="19">
        <v>14.6</v>
      </c>
      <c r="K137" s="19">
        <v>8.7</v>
      </c>
      <c r="L137" s="19">
        <v>217.8</v>
      </c>
      <c r="M137" s="15"/>
      <c r="N137" s="15"/>
      <c r="O137" s="15"/>
      <c r="P137" s="15"/>
      <c r="Q137" s="12"/>
      <c r="R137" s="12"/>
    </row>
    <row r="138" spans="1:18" ht="15.75">
      <c r="A138" s="17"/>
      <c r="B138" s="18" t="s">
        <v>42</v>
      </c>
      <c r="C138" s="11">
        <v>200</v>
      </c>
      <c r="D138" s="19">
        <v>1</v>
      </c>
      <c r="E138" s="19">
        <v>0</v>
      </c>
      <c r="F138" s="19">
        <v>2.1</v>
      </c>
      <c r="G138" s="19">
        <v>88</v>
      </c>
      <c r="H138" s="11">
        <v>200</v>
      </c>
      <c r="I138" s="19">
        <v>1</v>
      </c>
      <c r="J138" s="19">
        <v>0</v>
      </c>
      <c r="K138" s="19">
        <v>2.1</v>
      </c>
      <c r="L138" s="19">
        <v>88</v>
      </c>
      <c r="M138" s="15"/>
      <c r="N138" s="15"/>
      <c r="O138" s="15"/>
      <c r="P138" s="15"/>
      <c r="Q138" s="12"/>
      <c r="R138" s="12"/>
    </row>
    <row r="139" spans="1:18" ht="15.75">
      <c r="A139" s="5"/>
      <c r="B139" s="6" t="s">
        <v>33</v>
      </c>
      <c r="C139" s="7">
        <v>40</v>
      </c>
      <c r="D139" s="8">
        <v>2.21</v>
      </c>
      <c r="E139" s="8">
        <v>0.4</v>
      </c>
      <c r="F139" s="8">
        <v>12.83</v>
      </c>
      <c r="G139" s="8">
        <v>124</v>
      </c>
      <c r="H139" s="7">
        <v>60</v>
      </c>
      <c r="I139" s="8">
        <v>3.32</v>
      </c>
      <c r="J139" s="8">
        <v>0.6000000000000001</v>
      </c>
      <c r="K139" s="8">
        <v>19.24</v>
      </c>
      <c r="L139" s="8">
        <v>124</v>
      </c>
      <c r="M139" s="15"/>
      <c r="N139" s="15"/>
      <c r="O139" s="15"/>
      <c r="P139" s="15"/>
      <c r="Q139" s="12"/>
      <c r="R139" s="12"/>
    </row>
    <row r="140" spans="1:18" ht="15.75">
      <c r="A140" s="17"/>
      <c r="B140" s="18" t="s">
        <v>1</v>
      </c>
      <c r="C140" s="11">
        <v>50</v>
      </c>
      <c r="D140" s="19">
        <v>3.8</v>
      </c>
      <c r="E140" s="19">
        <v>0.45</v>
      </c>
      <c r="F140" s="19">
        <v>24.8</v>
      </c>
      <c r="G140" s="19">
        <v>157</v>
      </c>
      <c r="H140" s="11">
        <v>80</v>
      </c>
      <c r="I140" s="19">
        <v>6.1</v>
      </c>
      <c r="J140" s="19">
        <v>0.6</v>
      </c>
      <c r="K140" s="19">
        <v>39.4</v>
      </c>
      <c r="L140" s="19">
        <v>188</v>
      </c>
      <c r="M140" s="15"/>
      <c r="N140" s="15"/>
      <c r="O140" s="15"/>
      <c r="P140" s="15"/>
      <c r="Q140" s="12"/>
      <c r="R140" s="12"/>
    </row>
    <row r="141" spans="1:18" ht="15.75">
      <c r="A141" s="17"/>
      <c r="B141" s="18" t="s">
        <v>21</v>
      </c>
      <c r="C141" s="11">
        <v>150</v>
      </c>
      <c r="D141" s="19">
        <v>0.9</v>
      </c>
      <c r="E141" s="19">
        <v>0.2</v>
      </c>
      <c r="F141" s="19">
        <v>8.1</v>
      </c>
      <c r="G141" s="19">
        <v>43</v>
      </c>
      <c r="H141" s="11">
        <v>150</v>
      </c>
      <c r="I141" s="19">
        <v>0.9</v>
      </c>
      <c r="J141" s="19">
        <v>0.2</v>
      </c>
      <c r="K141" s="19">
        <v>8.1</v>
      </c>
      <c r="L141" s="19">
        <v>43</v>
      </c>
      <c r="M141" s="15"/>
      <c r="N141" s="15"/>
      <c r="O141" s="15"/>
      <c r="P141" s="15"/>
      <c r="Q141" s="12"/>
      <c r="R141" s="12"/>
    </row>
    <row r="142" spans="1:18" ht="15.75">
      <c r="A142" s="17"/>
      <c r="B142" s="18" t="s">
        <v>57</v>
      </c>
      <c r="C142" s="11"/>
      <c r="D142" s="19">
        <f>SUM(D134:D141)</f>
        <v>26.71</v>
      </c>
      <c r="E142" s="19">
        <f aca="true" t="shared" si="11" ref="E142:L142">SUM(E134:E141)</f>
        <v>30.939999999999998</v>
      </c>
      <c r="F142" s="19">
        <f t="shared" si="11"/>
        <v>107.52</v>
      </c>
      <c r="G142" s="19">
        <f t="shared" si="11"/>
        <v>994.4300000000001</v>
      </c>
      <c r="H142" s="19"/>
      <c r="I142" s="19">
        <f t="shared" si="11"/>
        <v>33.8</v>
      </c>
      <c r="J142" s="19">
        <f t="shared" si="11"/>
        <v>35.27</v>
      </c>
      <c r="K142" s="19">
        <f t="shared" si="11"/>
        <v>137.32999999999998</v>
      </c>
      <c r="L142" s="19">
        <f t="shared" si="11"/>
        <v>1111.21</v>
      </c>
      <c r="M142" s="15"/>
      <c r="N142" s="15"/>
      <c r="O142" s="15"/>
      <c r="P142" s="15"/>
      <c r="Q142" s="12"/>
      <c r="R142" s="12"/>
    </row>
    <row r="143" spans="1:18" ht="15.75">
      <c r="A143" s="17"/>
      <c r="B143" s="18" t="s">
        <v>58</v>
      </c>
      <c r="C143" s="11"/>
      <c r="D143" s="11">
        <f>SUM(D131+D142)</f>
        <v>45.34</v>
      </c>
      <c r="E143" s="11">
        <f>SUM(E131+E142)</f>
        <v>54.589999999999996</v>
      </c>
      <c r="F143" s="11">
        <f>SUM(F131+F142)</f>
        <v>205.17</v>
      </c>
      <c r="G143" s="11">
        <f>SUM(G131+G142)</f>
        <v>1721.8200000000002</v>
      </c>
      <c r="H143" s="11"/>
      <c r="I143" s="19">
        <f>SUM(I131+I142)</f>
        <v>54.81999999999999</v>
      </c>
      <c r="J143" s="19">
        <f>SUM(J131+J142)</f>
        <v>60.77</v>
      </c>
      <c r="K143" s="19">
        <f>SUM(K131+K142)</f>
        <v>249.53999999999996</v>
      </c>
      <c r="L143" s="19">
        <f>SUM(L131+L142)</f>
        <v>1891.1399999999999</v>
      </c>
      <c r="M143" s="15"/>
      <c r="N143" s="15"/>
      <c r="O143" s="15"/>
      <c r="P143" s="15"/>
      <c r="Q143" s="12"/>
      <c r="R143" s="12"/>
    </row>
    <row r="144" spans="1:18" ht="31.5">
      <c r="A144" s="35"/>
      <c r="B144" s="36" t="s">
        <v>59</v>
      </c>
      <c r="C144" s="37"/>
      <c r="D144" s="43">
        <f>D143/77*100</f>
        <v>58.88311688311689</v>
      </c>
      <c r="E144" s="43">
        <f>E143/79*100</f>
        <v>69.10126582278481</v>
      </c>
      <c r="F144" s="43">
        <f>F143/308*100</f>
        <v>66.61363636363636</v>
      </c>
      <c r="G144" s="43">
        <f>G143/2251*100</f>
        <v>76.49133718347402</v>
      </c>
      <c r="H144" s="42"/>
      <c r="I144" s="43">
        <f>I143/90*100</f>
        <v>60.911111111111104</v>
      </c>
      <c r="J144" s="43">
        <f>J143/92*100</f>
        <v>66.05434782608695</v>
      </c>
      <c r="K144" s="43">
        <f>K143/360*100</f>
        <v>69.31666666666666</v>
      </c>
      <c r="L144" s="43">
        <f>L143/2628*100</f>
        <v>71.96118721461187</v>
      </c>
      <c r="M144" s="15"/>
      <c r="N144" s="15"/>
      <c r="O144" s="15"/>
      <c r="P144" s="15"/>
      <c r="Q144" s="12"/>
      <c r="R144" s="12"/>
    </row>
    <row r="145" spans="1:18" ht="15.75">
      <c r="A145" s="39"/>
      <c r="B145" s="40"/>
      <c r="C145" s="41"/>
      <c r="D145" s="45"/>
      <c r="E145" s="45"/>
      <c r="F145" s="45"/>
      <c r="G145" s="45"/>
      <c r="H145" s="41"/>
      <c r="I145" s="45"/>
      <c r="J145" s="45"/>
      <c r="K145" s="45"/>
      <c r="L145" s="46"/>
      <c r="M145" s="15"/>
      <c r="N145" s="15"/>
      <c r="O145" s="15"/>
      <c r="P145" s="15"/>
      <c r="Q145" s="12"/>
      <c r="R145" s="12"/>
    </row>
    <row r="146" spans="1:18" ht="15.75">
      <c r="A146" s="65" t="s">
        <v>43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7"/>
      <c r="M146" s="21"/>
      <c r="N146" s="21"/>
      <c r="O146" s="21"/>
      <c r="P146" s="21"/>
      <c r="Q146" s="12"/>
      <c r="R146" s="12"/>
    </row>
    <row r="147" spans="1:18" ht="15.75">
      <c r="A147" s="61" t="s">
        <v>17</v>
      </c>
      <c r="B147" s="62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15"/>
      <c r="N147" s="15"/>
      <c r="O147" s="15"/>
      <c r="P147" s="15"/>
      <c r="Q147" s="12"/>
      <c r="R147" s="12"/>
    </row>
    <row r="148" spans="1:18" ht="31.5">
      <c r="A148" s="17">
        <v>2</v>
      </c>
      <c r="B148" s="6" t="s">
        <v>83</v>
      </c>
      <c r="C148" s="7" t="s">
        <v>71</v>
      </c>
      <c r="D148" s="7">
        <v>1.14</v>
      </c>
      <c r="E148" s="7">
        <v>10.14</v>
      </c>
      <c r="F148" s="7">
        <v>11.54</v>
      </c>
      <c r="G148" s="7">
        <v>141.94</v>
      </c>
      <c r="H148" s="7" t="s">
        <v>71</v>
      </c>
      <c r="I148" s="7">
        <v>1.14</v>
      </c>
      <c r="J148" s="7">
        <v>10.14</v>
      </c>
      <c r="K148" s="7">
        <v>11.54</v>
      </c>
      <c r="L148" s="7">
        <v>141.94</v>
      </c>
      <c r="M148" s="15"/>
      <c r="N148" s="15"/>
      <c r="O148" s="15"/>
      <c r="P148" s="15"/>
      <c r="Q148" s="12"/>
      <c r="R148" s="12"/>
    </row>
    <row r="149" spans="1:18" ht="15.75">
      <c r="A149" s="17"/>
      <c r="B149" s="18" t="s">
        <v>33</v>
      </c>
      <c r="C149" s="7">
        <v>40</v>
      </c>
      <c r="D149" s="8">
        <v>2.21</v>
      </c>
      <c r="E149" s="8">
        <v>0.4</v>
      </c>
      <c r="F149" s="8">
        <v>12.83</v>
      </c>
      <c r="G149" s="8">
        <v>124</v>
      </c>
      <c r="H149" s="7">
        <v>60</v>
      </c>
      <c r="I149" s="8">
        <v>3.32</v>
      </c>
      <c r="J149" s="8">
        <v>0.6000000000000001</v>
      </c>
      <c r="K149" s="8">
        <v>19.24</v>
      </c>
      <c r="L149" s="8">
        <v>124</v>
      </c>
      <c r="M149" s="15"/>
      <c r="N149" s="15"/>
      <c r="O149" s="15"/>
      <c r="P149" s="15"/>
      <c r="Q149" s="12"/>
      <c r="R149" s="12"/>
    </row>
    <row r="150" spans="1:18" ht="15.75">
      <c r="A150" s="17"/>
      <c r="B150" s="18" t="s">
        <v>1</v>
      </c>
      <c r="C150" s="11">
        <v>50</v>
      </c>
      <c r="D150" s="19">
        <v>3.8</v>
      </c>
      <c r="E150" s="19">
        <v>0.45</v>
      </c>
      <c r="F150" s="19">
        <v>24.8</v>
      </c>
      <c r="G150" s="19">
        <v>157</v>
      </c>
      <c r="H150" s="11">
        <v>80</v>
      </c>
      <c r="I150" s="19">
        <v>6.1</v>
      </c>
      <c r="J150" s="19">
        <v>0.6</v>
      </c>
      <c r="K150" s="19">
        <v>39.4</v>
      </c>
      <c r="L150" s="19">
        <v>188</v>
      </c>
      <c r="M150" s="15"/>
      <c r="N150" s="15"/>
      <c r="O150" s="15"/>
      <c r="P150" s="15"/>
      <c r="Q150" s="12"/>
      <c r="R150" s="12"/>
    </row>
    <row r="151" spans="1:18" ht="15.75">
      <c r="A151" s="17">
        <v>122</v>
      </c>
      <c r="B151" s="18" t="s">
        <v>44</v>
      </c>
      <c r="C151" s="11">
        <v>150</v>
      </c>
      <c r="D151" s="19">
        <v>15.64</v>
      </c>
      <c r="E151" s="19">
        <v>21.61</v>
      </c>
      <c r="F151" s="19">
        <v>2.46</v>
      </c>
      <c r="G151" s="19">
        <v>279.43</v>
      </c>
      <c r="H151" s="11">
        <v>200</v>
      </c>
      <c r="I151" s="19">
        <v>20.86</v>
      </c>
      <c r="J151" s="19">
        <v>30.29</v>
      </c>
      <c r="K151" s="19">
        <v>3.29</v>
      </c>
      <c r="L151" s="19">
        <v>372.57</v>
      </c>
      <c r="M151" s="15"/>
      <c r="N151" s="15"/>
      <c r="O151" s="15"/>
      <c r="P151" s="15"/>
      <c r="Q151" s="12"/>
      <c r="R151" s="12"/>
    </row>
    <row r="152" spans="1:18" ht="15.75">
      <c r="A152" s="17">
        <v>258</v>
      </c>
      <c r="B152" s="18" t="s">
        <v>18</v>
      </c>
      <c r="C152" s="11">
        <v>200</v>
      </c>
      <c r="D152" s="19">
        <v>1.4</v>
      </c>
      <c r="E152" s="19">
        <v>1.6</v>
      </c>
      <c r="F152" s="19">
        <v>17.4</v>
      </c>
      <c r="G152" s="19">
        <v>118.7</v>
      </c>
      <c r="H152" s="11">
        <v>200</v>
      </c>
      <c r="I152" s="19">
        <v>1.4</v>
      </c>
      <c r="J152" s="19">
        <v>1.6</v>
      </c>
      <c r="K152" s="19">
        <v>17.4</v>
      </c>
      <c r="L152" s="19">
        <v>118.7</v>
      </c>
      <c r="M152" s="15"/>
      <c r="N152" s="15"/>
      <c r="O152" s="15"/>
      <c r="P152" s="15"/>
      <c r="Q152" s="12"/>
      <c r="R152" s="12"/>
    </row>
    <row r="153" spans="1:18" ht="15.75">
      <c r="A153" s="35"/>
      <c r="B153" s="36" t="s">
        <v>57</v>
      </c>
      <c r="C153" s="37"/>
      <c r="D153" s="38">
        <f>SUM(D148:D152)</f>
        <v>24.189999999999998</v>
      </c>
      <c r="E153" s="38">
        <f aca="true" t="shared" si="12" ref="E153:L153">SUM(E148:E152)</f>
        <v>34.2</v>
      </c>
      <c r="F153" s="38">
        <f t="shared" si="12"/>
        <v>69.03</v>
      </c>
      <c r="G153" s="38">
        <f t="shared" si="12"/>
        <v>821.07</v>
      </c>
      <c r="H153" s="38"/>
      <c r="I153" s="38">
        <f t="shared" si="12"/>
        <v>32.82</v>
      </c>
      <c r="J153" s="38">
        <f t="shared" si="12"/>
        <v>43.23</v>
      </c>
      <c r="K153" s="38">
        <f t="shared" si="12"/>
        <v>90.87</v>
      </c>
      <c r="L153" s="38">
        <f t="shared" si="12"/>
        <v>945.21</v>
      </c>
      <c r="M153" s="15"/>
      <c r="N153" s="15"/>
      <c r="O153" s="15"/>
      <c r="P153" s="15"/>
      <c r="Q153" s="12"/>
      <c r="R153" s="12"/>
    </row>
    <row r="154" spans="1:18" ht="15.75">
      <c r="A154" s="39"/>
      <c r="B154" s="40"/>
      <c r="C154" s="41"/>
      <c r="D154" s="41"/>
      <c r="E154" s="41"/>
      <c r="F154" s="41"/>
      <c r="G154" s="41"/>
      <c r="H154" s="41"/>
      <c r="I154" s="40"/>
      <c r="J154" s="40"/>
      <c r="K154" s="40"/>
      <c r="L154" s="18"/>
      <c r="M154" s="15"/>
      <c r="N154" s="15"/>
      <c r="O154" s="15"/>
      <c r="P154" s="15"/>
      <c r="Q154" s="12"/>
      <c r="R154" s="12"/>
    </row>
    <row r="155" spans="1:18" ht="15.75">
      <c r="A155" s="59" t="s">
        <v>13</v>
      </c>
      <c r="B155" s="60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15"/>
      <c r="N155" s="15"/>
      <c r="O155" s="15"/>
      <c r="P155" s="15"/>
      <c r="Q155" s="12"/>
      <c r="R155" s="12"/>
    </row>
    <row r="156" spans="1:18" ht="31.5">
      <c r="A156" s="17">
        <v>18</v>
      </c>
      <c r="B156" s="18" t="s">
        <v>23</v>
      </c>
      <c r="C156" s="11" t="s">
        <v>71</v>
      </c>
      <c r="D156" s="19">
        <v>1.1</v>
      </c>
      <c r="E156" s="19">
        <v>5.2</v>
      </c>
      <c r="F156" s="19">
        <v>3.4</v>
      </c>
      <c r="G156" s="19">
        <v>66.4</v>
      </c>
      <c r="H156" s="11" t="s">
        <v>71</v>
      </c>
      <c r="I156" s="19">
        <v>1.1</v>
      </c>
      <c r="J156" s="19">
        <v>5.2</v>
      </c>
      <c r="K156" s="19">
        <v>3.4</v>
      </c>
      <c r="L156" s="19">
        <v>66.4</v>
      </c>
      <c r="M156" s="15"/>
      <c r="N156" s="15"/>
      <c r="O156" s="15"/>
      <c r="P156" s="15"/>
      <c r="Q156" s="12"/>
      <c r="R156" s="12"/>
    </row>
    <row r="157" spans="1:18" ht="15.75">
      <c r="A157" s="17">
        <v>36</v>
      </c>
      <c r="B157" s="6" t="s">
        <v>89</v>
      </c>
      <c r="C157" s="7">
        <v>250</v>
      </c>
      <c r="D157" s="8">
        <v>1.9</v>
      </c>
      <c r="E157" s="8">
        <v>5.86</v>
      </c>
      <c r="F157" s="8">
        <v>12.59</v>
      </c>
      <c r="G157" s="8">
        <v>115.24</v>
      </c>
      <c r="H157" s="7">
        <v>250</v>
      </c>
      <c r="I157" s="8">
        <v>1.9</v>
      </c>
      <c r="J157" s="8">
        <v>5.86</v>
      </c>
      <c r="K157" s="8">
        <v>12.59</v>
      </c>
      <c r="L157" s="8">
        <v>115.24</v>
      </c>
      <c r="M157" s="15"/>
      <c r="N157" s="15"/>
      <c r="O157" s="15"/>
      <c r="P157" s="15"/>
      <c r="Q157" s="12"/>
      <c r="R157" s="12"/>
    </row>
    <row r="158" spans="1:18" ht="31.5">
      <c r="A158" s="17">
        <v>214</v>
      </c>
      <c r="B158" s="22" t="s">
        <v>94</v>
      </c>
      <c r="C158" s="7" t="s">
        <v>22</v>
      </c>
      <c r="D158" s="8">
        <v>3.14</v>
      </c>
      <c r="E158" s="8">
        <v>6.74</v>
      </c>
      <c r="F158" s="8">
        <v>27.21</v>
      </c>
      <c r="G158" s="8">
        <v>182.46</v>
      </c>
      <c r="H158" s="7" t="s">
        <v>95</v>
      </c>
      <c r="I158" s="8">
        <v>3.77</v>
      </c>
      <c r="J158" s="8">
        <v>8.45</v>
      </c>
      <c r="K158" s="8">
        <v>32.65</v>
      </c>
      <c r="L158" s="8">
        <v>218.95</v>
      </c>
      <c r="M158" s="15"/>
      <c r="N158" s="15"/>
      <c r="O158" s="15"/>
      <c r="P158" s="15"/>
      <c r="Q158" s="12"/>
      <c r="R158" s="12"/>
    </row>
    <row r="159" spans="1:18" ht="15.75">
      <c r="A159" s="17">
        <v>145</v>
      </c>
      <c r="B159" s="6" t="s">
        <v>90</v>
      </c>
      <c r="C159" s="7">
        <v>80</v>
      </c>
      <c r="D159" s="8">
        <v>3.46</v>
      </c>
      <c r="E159" s="8">
        <v>0.41</v>
      </c>
      <c r="F159" s="8">
        <v>0.34</v>
      </c>
      <c r="G159" s="8">
        <v>45.86</v>
      </c>
      <c r="H159" s="7">
        <v>100</v>
      </c>
      <c r="I159" s="8">
        <v>4.33</v>
      </c>
      <c r="J159" s="8">
        <v>0.51</v>
      </c>
      <c r="K159" s="8">
        <v>0.43</v>
      </c>
      <c r="L159" s="8">
        <v>57.33</v>
      </c>
      <c r="M159" s="15"/>
      <c r="N159" s="15"/>
      <c r="O159" s="15"/>
      <c r="P159" s="15"/>
      <c r="Q159" s="12"/>
      <c r="R159" s="12"/>
    </row>
    <row r="160" spans="1:18" ht="15.75">
      <c r="A160" s="17">
        <v>262</v>
      </c>
      <c r="B160" s="6" t="s">
        <v>99</v>
      </c>
      <c r="C160" s="7">
        <v>200</v>
      </c>
      <c r="D160" s="8">
        <v>0.11</v>
      </c>
      <c r="E160" s="8">
        <v>0</v>
      </c>
      <c r="F160" s="8">
        <v>21.07</v>
      </c>
      <c r="G160" s="8">
        <v>84.69</v>
      </c>
      <c r="H160" s="7">
        <v>200</v>
      </c>
      <c r="I160" s="8">
        <v>0.11</v>
      </c>
      <c r="J160" s="8">
        <v>0</v>
      </c>
      <c r="K160" s="8">
        <v>21.07</v>
      </c>
      <c r="L160" s="8">
        <v>84.69</v>
      </c>
      <c r="M160" s="15"/>
      <c r="N160" s="15"/>
      <c r="O160" s="15"/>
      <c r="P160" s="15"/>
      <c r="Q160" s="12"/>
      <c r="R160" s="12"/>
    </row>
    <row r="161" spans="1:18" ht="15.75">
      <c r="A161" s="5"/>
      <c r="B161" s="6" t="s">
        <v>33</v>
      </c>
      <c r="C161" s="7">
        <v>40</v>
      </c>
      <c r="D161" s="8">
        <v>2.21</v>
      </c>
      <c r="E161" s="8">
        <v>0.4</v>
      </c>
      <c r="F161" s="8">
        <v>12.83</v>
      </c>
      <c r="G161" s="8">
        <v>124</v>
      </c>
      <c r="H161" s="7">
        <v>60</v>
      </c>
      <c r="I161" s="8">
        <v>3.32</v>
      </c>
      <c r="J161" s="8">
        <v>0.6000000000000001</v>
      </c>
      <c r="K161" s="8">
        <v>19.24</v>
      </c>
      <c r="L161" s="8">
        <v>124</v>
      </c>
      <c r="M161" s="15"/>
      <c r="N161" s="15"/>
      <c r="O161" s="15"/>
      <c r="P161" s="15"/>
      <c r="Q161" s="12"/>
      <c r="R161" s="12"/>
    </row>
    <row r="162" spans="1:18" ht="15.75">
      <c r="A162" s="17"/>
      <c r="B162" s="18" t="s">
        <v>1</v>
      </c>
      <c r="C162" s="11">
        <v>50</v>
      </c>
      <c r="D162" s="19">
        <v>3.8</v>
      </c>
      <c r="E162" s="19">
        <v>0.45</v>
      </c>
      <c r="F162" s="19">
        <v>24.8</v>
      </c>
      <c r="G162" s="19">
        <v>157</v>
      </c>
      <c r="H162" s="11">
        <v>80</v>
      </c>
      <c r="I162" s="19">
        <v>6.1</v>
      </c>
      <c r="J162" s="19">
        <v>0.6</v>
      </c>
      <c r="K162" s="19">
        <v>39.4</v>
      </c>
      <c r="L162" s="19">
        <v>188</v>
      </c>
      <c r="M162" s="15"/>
      <c r="N162" s="15"/>
      <c r="O162" s="15"/>
      <c r="P162" s="15"/>
      <c r="Q162" s="12"/>
      <c r="R162" s="12"/>
    </row>
    <row r="163" spans="1:18" ht="15.75">
      <c r="A163" s="17"/>
      <c r="B163" s="18" t="s">
        <v>45</v>
      </c>
      <c r="C163" s="11">
        <v>150</v>
      </c>
      <c r="D163" s="19">
        <v>0.4</v>
      </c>
      <c r="E163" s="19">
        <v>0.3</v>
      </c>
      <c r="F163" s="19">
        <v>9.1</v>
      </c>
      <c r="G163" s="19">
        <v>41.6</v>
      </c>
      <c r="H163" s="11">
        <v>150</v>
      </c>
      <c r="I163" s="19">
        <v>0.4</v>
      </c>
      <c r="J163" s="19">
        <v>0.3</v>
      </c>
      <c r="K163" s="19">
        <v>9.1</v>
      </c>
      <c r="L163" s="19">
        <v>41.6</v>
      </c>
      <c r="M163" s="15"/>
      <c r="N163" s="15"/>
      <c r="O163" s="15"/>
      <c r="P163" s="15"/>
      <c r="Q163" s="12"/>
      <c r="R163" s="12"/>
    </row>
    <row r="164" spans="1:18" ht="15.75">
      <c r="A164" s="17"/>
      <c r="B164" s="18" t="s">
        <v>57</v>
      </c>
      <c r="C164" s="11"/>
      <c r="D164" s="19">
        <f>SUM(D156:D163)</f>
        <v>16.12</v>
      </c>
      <c r="E164" s="19">
        <f aca="true" t="shared" si="13" ref="E164:L164">SUM(E156:E163)</f>
        <v>19.36</v>
      </c>
      <c r="F164" s="19">
        <f t="shared" si="13"/>
        <v>111.34</v>
      </c>
      <c r="G164" s="19">
        <f t="shared" si="13"/>
        <v>817.2500000000001</v>
      </c>
      <c r="H164" s="19"/>
      <c r="I164" s="19">
        <f t="shared" si="13"/>
        <v>21.029999999999998</v>
      </c>
      <c r="J164" s="19">
        <f t="shared" si="13"/>
        <v>21.520000000000003</v>
      </c>
      <c r="K164" s="19">
        <f t="shared" si="13"/>
        <v>137.88</v>
      </c>
      <c r="L164" s="19">
        <f t="shared" si="13"/>
        <v>896.2099999999999</v>
      </c>
      <c r="M164" s="15"/>
      <c r="N164" s="15"/>
      <c r="O164" s="15"/>
      <c r="P164" s="15"/>
      <c r="Q164" s="12"/>
      <c r="R164" s="12"/>
    </row>
    <row r="165" spans="1:18" ht="15.75">
      <c r="A165" s="17"/>
      <c r="B165" s="18" t="s">
        <v>58</v>
      </c>
      <c r="C165" s="11"/>
      <c r="D165" s="11">
        <f>SUM(D153+D164)</f>
        <v>40.31</v>
      </c>
      <c r="E165" s="11">
        <f>SUM(E153+E164)</f>
        <v>53.56</v>
      </c>
      <c r="F165" s="11">
        <f>SUM(F153+F164)</f>
        <v>180.37</v>
      </c>
      <c r="G165" s="11">
        <f>SUM(G153+G164)</f>
        <v>1638.3200000000002</v>
      </c>
      <c r="H165" s="11"/>
      <c r="I165" s="11">
        <f>SUM(I153+I164)</f>
        <v>53.849999999999994</v>
      </c>
      <c r="J165" s="11">
        <f>SUM(J153+J164)</f>
        <v>64.75</v>
      </c>
      <c r="K165" s="11">
        <f>SUM(K153+K164)</f>
        <v>228.75</v>
      </c>
      <c r="L165" s="11">
        <f>SUM(L153+L164)</f>
        <v>1841.42</v>
      </c>
      <c r="M165" s="15"/>
      <c r="N165" s="15"/>
      <c r="O165" s="15"/>
      <c r="P165" s="15"/>
      <c r="Q165" s="12"/>
      <c r="R165" s="12"/>
    </row>
    <row r="166" spans="1:18" ht="31.5">
      <c r="A166" s="35"/>
      <c r="B166" s="36" t="s">
        <v>59</v>
      </c>
      <c r="C166" s="37"/>
      <c r="D166" s="43">
        <f>D165/77*100</f>
        <v>52.350649350649356</v>
      </c>
      <c r="E166" s="43">
        <f>E165/79*100</f>
        <v>67.79746835443038</v>
      </c>
      <c r="F166" s="43">
        <f>F165/308*100</f>
        <v>58.56168831168831</v>
      </c>
      <c r="G166" s="43">
        <f>G165/2251*100</f>
        <v>72.78187472234563</v>
      </c>
      <c r="H166" s="42"/>
      <c r="I166" s="43">
        <f>I165/90*100</f>
        <v>59.83333333333333</v>
      </c>
      <c r="J166" s="43">
        <f>J165/92*100</f>
        <v>70.38043478260869</v>
      </c>
      <c r="K166" s="43">
        <f>K165/360*100</f>
        <v>63.541666666666664</v>
      </c>
      <c r="L166" s="43">
        <f>L165/2628*100</f>
        <v>70.06925418569254</v>
      </c>
      <c r="M166" s="15"/>
      <c r="N166" s="15"/>
      <c r="O166" s="15"/>
      <c r="P166" s="15"/>
      <c r="Q166" s="12"/>
      <c r="R166" s="12"/>
    </row>
    <row r="167" spans="1:18" ht="15.75">
      <c r="A167" s="39"/>
      <c r="B167" s="40"/>
      <c r="C167" s="41"/>
      <c r="D167" s="45"/>
      <c r="E167" s="45"/>
      <c r="F167" s="45"/>
      <c r="G167" s="45"/>
      <c r="H167" s="41"/>
      <c r="I167" s="45"/>
      <c r="J167" s="45"/>
      <c r="K167" s="45"/>
      <c r="L167" s="46"/>
      <c r="M167" s="15"/>
      <c r="N167" s="15"/>
      <c r="O167" s="15"/>
      <c r="P167" s="15"/>
      <c r="Q167" s="12"/>
      <c r="R167" s="12"/>
    </row>
    <row r="168" spans="1:18" ht="15.75">
      <c r="A168" s="65" t="s">
        <v>46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7"/>
      <c r="M168" s="21"/>
      <c r="N168" s="21"/>
      <c r="O168" s="21"/>
      <c r="P168" s="21"/>
      <c r="Q168" s="12"/>
      <c r="R168" s="12"/>
    </row>
    <row r="169" spans="1:18" ht="15.75">
      <c r="A169" s="61" t="s">
        <v>17</v>
      </c>
      <c r="B169" s="62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15"/>
      <c r="N169" s="15"/>
      <c r="O169" s="15"/>
      <c r="P169" s="15"/>
      <c r="Q169" s="12"/>
      <c r="R169" s="12"/>
    </row>
    <row r="170" spans="1:18" ht="15.75">
      <c r="A170" s="17"/>
      <c r="B170" s="6" t="s">
        <v>115</v>
      </c>
      <c r="C170" s="7">
        <v>60</v>
      </c>
      <c r="D170" s="8">
        <v>0.4</v>
      </c>
      <c r="E170" s="8">
        <v>2.5</v>
      </c>
      <c r="F170" s="8">
        <v>1.7</v>
      </c>
      <c r="G170" s="8">
        <v>30</v>
      </c>
      <c r="H170" s="7">
        <v>60</v>
      </c>
      <c r="I170" s="8">
        <v>0.4</v>
      </c>
      <c r="J170" s="8">
        <v>2.5</v>
      </c>
      <c r="K170" s="8">
        <v>1.7</v>
      </c>
      <c r="L170" s="8">
        <v>30</v>
      </c>
      <c r="M170" s="15"/>
      <c r="N170" s="15"/>
      <c r="O170" s="15"/>
      <c r="P170" s="15"/>
      <c r="Q170" s="12"/>
      <c r="R170" s="12"/>
    </row>
    <row r="171" spans="1:18" ht="31.5">
      <c r="A171" s="17">
        <v>94</v>
      </c>
      <c r="B171" s="18" t="s">
        <v>76</v>
      </c>
      <c r="C171" s="11" t="s">
        <v>22</v>
      </c>
      <c r="D171" s="19">
        <v>5.58</v>
      </c>
      <c r="E171" s="19">
        <v>6.05</v>
      </c>
      <c r="F171" s="19">
        <v>25.46</v>
      </c>
      <c r="G171" s="19">
        <v>182.94</v>
      </c>
      <c r="H171" s="11" t="s">
        <v>69</v>
      </c>
      <c r="I171" s="19">
        <v>7.44</v>
      </c>
      <c r="J171" s="19">
        <v>8.07</v>
      </c>
      <c r="K171" s="19">
        <v>35.28</v>
      </c>
      <c r="L171" s="19">
        <v>243.92</v>
      </c>
      <c r="M171" s="15"/>
      <c r="N171" s="15"/>
      <c r="O171" s="15"/>
      <c r="P171" s="15"/>
      <c r="Q171" s="12"/>
      <c r="R171" s="12"/>
    </row>
    <row r="172" spans="1:18" ht="15.75">
      <c r="A172" s="17">
        <v>294</v>
      </c>
      <c r="B172" s="18" t="s">
        <v>74</v>
      </c>
      <c r="C172" s="11" t="s">
        <v>75</v>
      </c>
      <c r="D172" s="19">
        <v>9.4</v>
      </c>
      <c r="E172" s="19">
        <v>8.6</v>
      </c>
      <c r="F172" s="19">
        <v>76.35</v>
      </c>
      <c r="G172" s="19">
        <v>440.6</v>
      </c>
      <c r="H172" s="11" t="s">
        <v>75</v>
      </c>
      <c r="I172" s="19">
        <v>9.4</v>
      </c>
      <c r="J172" s="19">
        <v>8.6</v>
      </c>
      <c r="K172" s="19">
        <v>81.4</v>
      </c>
      <c r="L172" s="19">
        <v>440.6</v>
      </c>
      <c r="M172" s="15"/>
      <c r="N172" s="15"/>
      <c r="O172" s="15"/>
      <c r="P172" s="15"/>
      <c r="Q172" s="12"/>
      <c r="R172" s="12"/>
    </row>
    <row r="173" spans="1:18" ht="15.75">
      <c r="A173" s="5"/>
      <c r="B173" s="6" t="s">
        <v>33</v>
      </c>
      <c r="C173" s="7">
        <v>40</v>
      </c>
      <c r="D173" s="8">
        <v>2.21</v>
      </c>
      <c r="E173" s="8">
        <v>0.4</v>
      </c>
      <c r="F173" s="8">
        <v>12.83</v>
      </c>
      <c r="G173" s="8">
        <v>124</v>
      </c>
      <c r="H173" s="7">
        <v>60</v>
      </c>
      <c r="I173" s="8">
        <v>3.32</v>
      </c>
      <c r="J173" s="8">
        <v>0.6000000000000001</v>
      </c>
      <c r="K173" s="8">
        <v>19.24</v>
      </c>
      <c r="L173" s="8">
        <v>124</v>
      </c>
      <c r="M173" s="15"/>
      <c r="N173" s="15"/>
      <c r="O173" s="15"/>
      <c r="P173" s="15"/>
      <c r="Q173" s="12"/>
      <c r="R173" s="12"/>
    </row>
    <row r="174" spans="1:18" ht="15.75">
      <c r="A174" s="5">
        <v>265</v>
      </c>
      <c r="B174" s="6" t="s">
        <v>110</v>
      </c>
      <c r="C174" s="7">
        <v>200</v>
      </c>
      <c r="D174" s="8">
        <v>0.07</v>
      </c>
      <c r="E174" s="8">
        <v>0.01</v>
      </c>
      <c r="F174" s="8">
        <v>15.31</v>
      </c>
      <c r="G174" s="8">
        <v>61.62</v>
      </c>
      <c r="H174" s="7">
        <v>200</v>
      </c>
      <c r="I174" s="8">
        <v>0.07</v>
      </c>
      <c r="J174" s="8">
        <v>0.01</v>
      </c>
      <c r="K174" s="8">
        <v>15.31</v>
      </c>
      <c r="L174" s="8">
        <v>61.62</v>
      </c>
      <c r="M174" s="15"/>
      <c r="N174" s="15"/>
      <c r="O174" s="15"/>
      <c r="P174" s="15"/>
      <c r="Q174" s="12"/>
      <c r="R174" s="12"/>
    </row>
    <row r="175" spans="1:18" ht="15.75">
      <c r="A175" s="35"/>
      <c r="B175" s="36" t="s">
        <v>57</v>
      </c>
      <c r="C175" s="37"/>
      <c r="D175" s="38">
        <f>SUM(D170:D174)</f>
        <v>17.66</v>
      </c>
      <c r="E175" s="38">
        <f aca="true" t="shared" si="14" ref="E175:L175">SUM(E170:E174)</f>
        <v>17.56</v>
      </c>
      <c r="F175" s="38">
        <f t="shared" si="14"/>
        <v>131.64999999999998</v>
      </c>
      <c r="G175" s="38">
        <f t="shared" si="14"/>
        <v>839.16</v>
      </c>
      <c r="H175" s="38"/>
      <c r="I175" s="38">
        <f t="shared" si="14"/>
        <v>20.630000000000003</v>
      </c>
      <c r="J175" s="38">
        <f t="shared" si="14"/>
        <v>19.780000000000005</v>
      </c>
      <c r="K175" s="38">
        <f t="shared" si="14"/>
        <v>152.93</v>
      </c>
      <c r="L175" s="38">
        <f t="shared" si="14"/>
        <v>900.14</v>
      </c>
      <c r="M175" s="15"/>
      <c r="N175" s="15"/>
      <c r="O175" s="15"/>
      <c r="P175" s="15"/>
      <c r="Q175" s="12"/>
      <c r="R175" s="12"/>
    </row>
    <row r="176" spans="1:18" ht="15.75">
      <c r="A176" s="39"/>
      <c r="B176" s="40"/>
      <c r="C176" s="41"/>
      <c r="D176" s="41"/>
      <c r="E176" s="41"/>
      <c r="F176" s="41"/>
      <c r="G176" s="41"/>
      <c r="H176" s="41"/>
      <c r="I176" s="40"/>
      <c r="J176" s="40"/>
      <c r="K176" s="40"/>
      <c r="L176" s="18"/>
      <c r="M176" s="15"/>
      <c r="N176" s="15"/>
      <c r="O176" s="15"/>
      <c r="P176" s="15"/>
      <c r="Q176" s="12"/>
      <c r="R176" s="12"/>
    </row>
    <row r="177" spans="1:18" ht="15.75">
      <c r="A177" s="59" t="s">
        <v>13</v>
      </c>
      <c r="B177" s="60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15"/>
      <c r="N177" s="15"/>
      <c r="O177" s="15"/>
      <c r="P177" s="15"/>
      <c r="Q177" s="12"/>
      <c r="R177" s="12"/>
    </row>
    <row r="178" spans="1:18" ht="47.25">
      <c r="A178" s="24">
        <v>21</v>
      </c>
      <c r="B178" s="25" t="s">
        <v>80</v>
      </c>
      <c r="C178" s="7" t="s">
        <v>82</v>
      </c>
      <c r="D178" s="8">
        <v>1.26</v>
      </c>
      <c r="E178" s="8">
        <v>10.08</v>
      </c>
      <c r="F178" s="8">
        <v>7.76</v>
      </c>
      <c r="G178" s="8">
        <v>126.8</v>
      </c>
      <c r="H178" s="7" t="s">
        <v>82</v>
      </c>
      <c r="I178" s="8">
        <v>1.26</v>
      </c>
      <c r="J178" s="8">
        <v>10.08</v>
      </c>
      <c r="K178" s="8">
        <v>7.76</v>
      </c>
      <c r="L178" s="8">
        <v>126.8</v>
      </c>
      <c r="M178" s="15"/>
      <c r="N178" s="15"/>
      <c r="O178" s="15"/>
      <c r="P178" s="15"/>
      <c r="Q178" s="12"/>
      <c r="R178" s="12"/>
    </row>
    <row r="179" spans="1:18" ht="15.75">
      <c r="A179" s="17">
        <v>55</v>
      </c>
      <c r="B179" s="6" t="s">
        <v>52</v>
      </c>
      <c r="C179" s="7">
        <v>250</v>
      </c>
      <c r="D179" s="8">
        <v>2.09</v>
      </c>
      <c r="E179" s="8">
        <v>6.33</v>
      </c>
      <c r="F179" s="8">
        <v>10.46</v>
      </c>
      <c r="G179" s="8">
        <v>107.83</v>
      </c>
      <c r="H179" s="7">
        <v>250</v>
      </c>
      <c r="I179" s="8">
        <v>2.09</v>
      </c>
      <c r="J179" s="8">
        <v>6.33</v>
      </c>
      <c r="K179" s="8">
        <v>10.46</v>
      </c>
      <c r="L179" s="8">
        <v>107.83</v>
      </c>
      <c r="M179" s="15"/>
      <c r="N179" s="15"/>
      <c r="O179" s="15"/>
      <c r="P179" s="15"/>
      <c r="Q179" s="12"/>
      <c r="R179" s="12"/>
    </row>
    <row r="180" spans="1:18" ht="15.75">
      <c r="A180" s="17">
        <v>210</v>
      </c>
      <c r="B180" s="18" t="s">
        <v>47</v>
      </c>
      <c r="C180" s="11">
        <v>150</v>
      </c>
      <c r="D180" s="19">
        <v>2.93</v>
      </c>
      <c r="E180" s="19">
        <v>4.85</v>
      </c>
      <c r="F180" s="19">
        <v>19.78</v>
      </c>
      <c r="G180" s="19">
        <v>130.74</v>
      </c>
      <c r="H180" s="11">
        <v>200</v>
      </c>
      <c r="I180" s="19">
        <v>5.24</v>
      </c>
      <c r="J180" s="19">
        <v>6.46</v>
      </c>
      <c r="K180" s="19">
        <v>26.9</v>
      </c>
      <c r="L180" s="19">
        <v>174.32</v>
      </c>
      <c r="M180" s="15"/>
      <c r="N180" s="15"/>
      <c r="O180" s="15"/>
      <c r="P180" s="15"/>
      <c r="Q180" s="12"/>
      <c r="R180" s="12"/>
    </row>
    <row r="181" spans="1:18" ht="15.75">
      <c r="A181" s="17">
        <v>189</v>
      </c>
      <c r="B181" s="18" t="s">
        <v>14</v>
      </c>
      <c r="C181" s="11" t="s">
        <v>107</v>
      </c>
      <c r="D181" s="19">
        <v>11.02</v>
      </c>
      <c r="E181" s="19">
        <v>12.45</v>
      </c>
      <c r="F181" s="19">
        <v>7.52</v>
      </c>
      <c r="G181" s="19">
        <v>186.09</v>
      </c>
      <c r="H181" s="11" t="s">
        <v>107</v>
      </c>
      <c r="I181" s="19">
        <v>11.02</v>
      </c>
      <c r="J181" s="19">
        <v>12.45</v>
      </c>
      <c r="K181" s="19">
        <v>7.52</v>
      </c>
      <c r="L181" s="19">
        <v>186.09</v>
      </c>
      <c r="M181" s="15"/>
      <c r="N181" s="15"/>
      <c r="O181" s="15"/>
      <c r="P181" s="15"/>
      <c r="Q181" s="12"/>
      <c r="R181" s="12"/>
    </row>
    <row r="182" spans="1:18" ht="15.75">
      <c r="A182" s="17"/>
      <c r="B182" s="18" t="s">
        <v>1</v>
      </c>
      <c r="C182" s="11">
        <v>50</v>
      </c>
      <c r="D182" s="19">
        <v>3.8</v>
      </c>
      <c r="E182" s="19">
        <v>0.45</v>
      </c>
      <c r="F182" s="19">
        <v>24.8</v>
      </c>
      <c r="G182" s="19">
        <v>157</v>
      </c>
      <c r="H182" s="11">
        <v>80</v>
      </c>
      <c r="I182" s="19">
        <v>6.1</v>
      </c>
      <c r="J182" s="19">
        <v>0.6</v>
      </c>
      <c r="K182" s="19">
        <v>39.4</v>
      </c>
      <c r="L182" s="19">
        <v>188</v>
      </c>
      <c r="M182" s="15"/>
      <c r="N182" s="15"/>
      <c r="O182" s="15"/>
      <c r="P182" s="15"/>
      <c r="Q182" s="12"/>
      <c r="R182" s="12"/>
    </row>
    <row r="183" spans="1:18" ht="15.75">
      <c r="A183" s="5"/>
      <c r="B183" s="6" t="s">
        <v>33</v>
      </c>
      <c r="C183" s="7">
        <v>40</v>
      </c>
      <c r="D183" s="8">
        <v>2.21</v>
      </c>
      <c r="E183" s="8">
        <v>0.4</v>
      </c>
      <c r="F183" s="8">
        <v>12.83</v>
      </c>
      <c r="G183" s="8">
        <v>124</v>
      </c>
      <c r="H183" s="7">
        <v>60</v>
      </c>
      <c r="I183" s="8">
        <v>3.32</v>
      </c>
      <c r="J183" s="8">
        <v>0.6000000000000001</v>
      </c>
      <c r="K183" s="8">
        <v>19.24</v>
      </c>
      <c r="L183" s="8">
        <v>124</v>
      </c>
      <c r="M183" s="15"/>
      <c r="N183" s="15"/>
      <c r="O183" s="15"/>
      <c r="P183" s="15"/>
      <c r="Q183" s="12"/>
      <c r="R183" s="12"/>
    </row>
    <row r="184" spans="1:18" ht="15.75">
      <c r="A184" s="17">
        <v>262</v>
      </c>
      <c r="B184" s="6" t="s">
        <v>101</v>
      </c>
      <c r="C184" s="7">
        <v>200</v>
      </c>
      <c r="D184" s="8">
        <v>0.11</v>
      </c>
      <c r="E184" s="8">
        <v>0</v>
      </c>
      <c r="F184" s="8">
        <v>21.07</v>
      </c>
      <c r="G184" s="8">
        <v>84.69</v>
      </c>
      <c r="H184" s="7">
        <v>200</v>
      </c>
      <c r="I184" s="8">
        <v>0.11</v>
      </c>
      <c r="J184" s="8">
        <v>0</v>
      </c>
      <c r="K184" s="8">
        <v>21.07</v>
      </c>
      <c r="L184" s="8">
        <v>84.69</v>
      </c>
      <c r="M184" s="15"/>
      <c r="N184" s="15"/>
      <c r="O184" s="15"/>
      <c r="P184" s="15"/>
      <c r="Q184" s="12"/>
      <c r="R184" s="12"/>
    </row>
    <row r="185" spans="1:18" ht="15.75">
      <c r="A185" s="17"/>
      <c r="B185" s="18" t="s">
        <v>34</v>
      </c>
      <c r="C185" s="11">
        <v>150</v>
      </c>
      <c r="D185" s="19">
        <v>0.5</v>
      </c>
      <c r="E185" s="19">
        <v>0</v>
      </c>
      <c r="F185" s="19">
        <v>12.9</v>
      </c>
      <c r="G185" s="19">
        <v>50</v>
      </c>
      <c r="H185" s="11">
        <v>150</v>
      </c>
      <c r="I185" s="19">
        <v>0.5</v>
      </c>
      <c r="J185" s="19">
        <v>0</v>
      </c>
      <c r="K185" s="19">
        <v>12.9</v>
      </c>
      <c r="L185" s="19">
        <v>50</v>
      </c>
      <c r="M185" s="15"/>
      <c r="N185" s="15"/>
      <c r="O185" s="15"/>
      <c r="P185" s="15"/>
      <c r="Q185" s="12"/>
      <c r="R185" s="12"/>
    </row>
    <row r="186" spans="1:18" ht="15.75">
      <c r="A186" s="17"/>
      <c r="B186" s="18" t="s">
        <v>57</v>
      </c>
      <c r="C186" s="11"/>
      <c r="D186" s="19">
        <f>SUM(D178:D185)</f>
        <v>23.919999999999998</v>
      </c>
      <c r="E186" s="19">
        <f aca="true" t="shared" si="15" ref="E186:L186">SUM(E178:E185)</f>
        <v>34.559999999999995</v>
      </c>
      <c r="F186" s="19">
        <f t="shared" si="15"/>
        <v>117.12</v>
      </c>
      <c r="G186" s="19">
        <f t="shared" si="15"/>
        <v>967.1500000000001</v>
      </c>
      <c r="H186" s="19"/>
      <c r="I186" s="19">
        <f t="shared" si="15"/>
        <v>29.64</v>
      </c>
      <c r="J186" s="19">
        <f t="shared" si="15"/>
        <v>36.52</v>
      </c>
      <c r="K186" s="19">
        <f t="shared" si="15"/>
        <v>145.25</v>
      </c>
      <c r="L186" s="19">
        <f t="shared" si="15"/>
        <v>1041.73</v>
      </c>
      <c r="M186" s="15"/>
      <c r="N186" s="15"/>
      <c r="O186" s="15"/>
      <c r="P186" s="15"/>
      <c r="Q186" s="12"/>
      <c r="R186" s="12"/>
    </row>
    <row r="187" spans="1:18" ht="15.75">
      <c r="A187" s="17"/>
      <c r="B187" s="18" t="s">
        <v>58</v>
      </c>
      <c r="C187" s="11"/>
      <c r="D187" s="19">
        <f>SUM(D175+D186)</f>
        <v>41.58</v>
      </c>
      <c r="E187" s="19">
        <f>SUM(E175+E186)</f>
        <v>52.11999999999999</v>
      </c>
      <c r="F187" s="19">
        <f>SUM(F175+F186)</f>
        <v>248.76999999999998</v>
      </c>
      <c r="G187" s="19">
        <f>SUM(G175+G186)</f>
        <v>1806.31</v>
      </c>
      <c r="H187" s="11"/>
      <c r="I187" s="19">
        <f>SUM(I175+I186)</f>
        <v>50.27</v>
      </c>
      <c r="J187" s="19">
        <f>SUM(J175+J186)</f>
        <v>56.30000000000001</v>
      </c>
      <c r="K187" s="19">
        <f>SUM(K175+K186)</f>
        <v>298.18</v>
      </c>
      <c r="L187" s="19">
        <f>SUM(L175+L186)</f>
        <v>1941.87</v>
      </c>
      <c r="M187" s="15"/>
      <c r="N187" s="15"/>
      <c r="O187" s="15"/>
      <c r="P187" s="15"/>
      <c r="Q187" s="12"/>
      <c r="R187" s="12"/>
    </row>
    <row r="188" spans="1:18" ht="31.5">
      <c r="A188" s="35"/>
      <c r="B188" s="36" t="s">
        <v>59</v>
      </c>
      <c r="C188" s="37"/>
      <c r="D188" s="43">
        <f>D187/77*100</f>
        <v>53.99999999999999</v>
      </c>
      <c r="E188" s="43">
        <f>E187/79*100</f>
        <v>65.97468354430379</v>
      </c>
      <c r="F188" s="43">
        <f>F187/308*100</f>
        <v>80.76948051948052</v>
      </c>
      <c r="G188" s="43">
        <f>G187/2251*100</f>
        <v>80.24478009773433</v>
      </c>
      <c r="H188" s="42"/>
      <c r="I188" s="43">
        <f>I187/90*100</f>
        <v>55.85555555555556</v>
      </c>
      <c r="J188" s="43">
        <f>J187/92*100</f>
        <v>61.195652173913054</v>
      </c>
      <c r="K188" s="43">
        <f>K187/360*100</f>
        <v>82.82777777777778</v>
      </c>
      <c r="L188" s="43">
        <f>L187/2628*100</f>
        <v>73.89155251141553</v>
      </c>
      <c r="M188" s="15"/>
      <c r="N188" s="15"/>
      <c r="O188" s="15"/>
      <c r="P188" s="15"/>
      <c r="Q188" s="12"/>
      <c r="R188" s="12"/>
    </row>
    <row r="189" spans="1:18" ht="15.75">
      <c r="A189" s="39"/>
      <c r="B189" s="40"/>
      <c r="C189" s="41"/>
      <c r="D189" s="45"/>
      <c r="E189" s="45"/>
      <c r="F189" s="45"/>
      <c r="G189" s="45"/>
      <c r="H189" s="41"/>
      <c r="I189" s="45"/>
      <c r="J189" s="45"/>
      <c r="K189" s="45"/>
      <c r="L189" s="46"/>
      <c r="M189" s="15"/>
      <c r="N189" s="15"/>
      <c r="O189" s="15"/>
      <c r="P189" s="15"/>
      <c r="Q189" s="12"/>
      <c r="R189" s="12"/>
    </row>
    <row r="190" spans="1:18" ht="15.75">
      <c r="A190" s="65" t="s">
        <v>48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7"/>
      <c r="M190" s="21"/>
      <c r="N190" s="21"/>
      <c r="O190" s="21"/>
      <c r="P190" s="21"/>
      <c r="Q190" s="12"/>
      <c r="R190" s="12"/>
    </row>
    <row r="191" spans="1:18" ht="15.75">
      <c r="A191" s="61" t="s">
        <v>17</v>
      </c>
      <c r="B191" s="62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15"/>
      <c r="N191" s="15"/>
      <c r="O191" s="15"/>
      <c r="P191" s="15"/>
      <c r="Q191" s="12"/>
      <c r="R191" s="12"/>
    </row>
    <row r="192" spans="1:18" ht="31.5">
      <c r="A192" s="17">
        <v>1</v>
      </c>
      <c r="B192" s="18" t="s">
        <v>78</v>
      </c>
      <c r="C192" s="11" t="s">
        <v>71</v>
      </c>
      <c r="D192" s="19">
        <v>1.3</v>
      </c>
      <c r="E192" s="19">
        <v>9.74</v>
      </c>
      <c r="F192" s="19">
        <v>7.56</v>
      </c>
      <c r="G192" s="19">
        <v>129.3</v>
      </c>
      <c r="H192" s="11" t="s">
        <v>71</v>
      </c>
      <c r="I192" s="19">
        <v>1.3</v>
      </c>
      <c r="J192" s="19">
        <v>10.1</v>
      </c>
      <c r="K192" s="19">
        <v>8.3</v>
      </c>
      <c r="L192" s="19">
        <v>129.3</v>
      </c>
      <c r="M192" s="15"/>
      <c r="N192" s="15"/>
      <c r="O192" s="15"/>
      <c r="P192" s="15"/>
      <c r="Q192" s="12"/>
      <c r="R192" s="12"/>
    </row>
    <row r="193" spans="1:18" ht="31.5">
      <c r="A193" s="17">
        <v>135</v>
      </c>
      <c r="B193" s="6" t="s">
        <v>102</v>
      </c>
      <c r="C193" s="7">
        <v>150</v>
      </c>
      <c r="D193" s="8">
        <v>18.2</v>
      </c>
      <c r="E193" s="8">
        <v>6.23</v>
      </c>
      <c r="F193" s="8">
        <v>29.81</v>
      </c>
      <c r="G193" s="8">
        <v>248.11</v>
      </c>
      <c r="H193" s="7">
        <v>200</v>
      </c>
      <c r="I193" s="8">
        <v>24.26</v>
      </c>
      <c r="J193" s="8">
        <v>8.31</v>
      </c>
      <c r="K193" s="8">
        <v>39.75</v>
      </c>
      <c r="L193" s="8">
        <v>330.81</v>
      </c>
      <c r="M193" s="15"/>
      <c r="N193" s="15"/>
      <c r="O193" s="15"/>
      <c r="P193" s="15"/>
      <c r="Q193" s="12"/>
      <c r="R193" s="12"/>
    </row>
    <row r="194" spans="1:18" ht="15.75">
      <c r="A194" s="17"/>
      <c r="B194" s="18" t="s">
        <v>26</v>
      </c>
      <c r="C194" s="11">
        <v>10</v>
      </c>
      <c r="D194" s="19">
        <v>2.67</v>
      </c>
      <c r="E194" s="19">
        <v>2.67</v>
      </c>
      <c r="F194" s="19">
        <v>2.73</v>
      </c>
      <c r="G194" s="19">
        <v>36</v>
      </c>
      <c r="H194" s="11">
        <v>12</v>
      </c>
      <c r="I194" s="19">
        <v>3.2</v>
      </c>
      <c r="J194" s="19">
        <v>3.2</v>
      </c>
      <c r="K194" s="19">
        <v>3.28</v>
      </c>
      <c r="L194" s="19">
        <v>43.2</v>
      </c>
      <c r="M194" s="15"/>
      <c r="N194" s="15"/>
      <c r="O194" s="15"/>
      <c r="P194" s="15"/>
      <c r="Q194" s="12"/>
      <c r="R194" s="12"/>
    </row>
    <row r="195" spans="1:18" ht="15.75">
      <c r="A195" s="17"/>
      <c r="B195" s="18" t="s">
        <v>1</v>
      </c>
      <c r="C195" s="11">
        <v>50</v>
      </c>
      <c r="D195" s="19">
        <v>3.8</v>
      </c>
      <c r="E195" s="19">
        <v>0.45</v>
      </c>
      <c r="F195" s="19">
        <v>24.8</v>
      </c>
      <c r="G195" s="19">
        <v>157</v>
      </c>
      <c r="H195" s="11">
        <v>80</v>
      </c>
      <c r="I195" s="19">
        <v>6.1</v>
      </c>
      <c r="J195" s="19">
        <v>0.6</v>
      </c>
      <c r="K195" s="19">
        <v>39.4</v>
      </c>
      <c r="L195" s="19">
        <v>188</v>
      </c>
      <c r="M195" s="15"/>
      <c r="N195" s="15"/>
      <c r="O195" s="15"/>
      <c r="P195" s="15"/>
      <c r="Q195" s="12"/>
      <c r="R195" s="12"/>
    </row>
    <row r="196" spans="1:18" ht="15.75">
      <c r="A196" s="17"/>
      <c r="B196" s="18" t="s">
        <v>33</v>
      </c>
      <c r="C196" s="7">
        <v>40</v>
      </c>
      <c r="D196" s="8">
        <v>2.21</v>
      </c>
      <c r="E196" s="8">
        <v>0.4</v>
      </c>
      <c r="F196" s="8">
        <v>12.83</v>
      </c>
      <c r="G196" s="8">
        <v>124</v>
      </c>
      <c r="H196" s="7">
        <v>60</v>
      </c>
      <c r="I196" s="8">
        <v>3.32</v>
      </c>
      <c r="J196" s="8">
        <v>0.6000000000000001</v>
      </c>
      <c r="K196" s="8">
        <v>19.24</v>
      </c>
      <c r="L196" s="8">
        <v>124</v>
      </c>
      <c r="M196" s="15"/>
      <c r="N196" s="15"/>
      <c r="O196" s="15"/>
      <c r="P196" s="15"/>
      <c r="Q196" s="12"/>
      <c r="R196" s="12"/>
    </row>
    <row r="197" spans="1:18" ht="31.5">
      <c r="A197" s="5">
        <v>242</v>
      </c>
      <c r="B197" s="6" t="s">
        <v>109</v>
      </c>
      <c r="C197" s="7">
        <v>200</v>
      </c>
      <c r="D197" s="8">
        <v>3.77</v>
      </c>
      <c r="E197" s="8">
        <v>3.93</v>
      </c>
      <c r="F197" s="8">
        <v>25.95</v>
      </c>
      <c r="G197" s="8">
        <v>153.92</v>
      </c>
      <c r="H197" s="7">
        <v>200</v>
      </c>
      <c r="I197" s="8">
        <v>3.77</v>
      </c>
      <c r="J197" s="8">
        <v>3.93</v>
      </c>
      <c r="K197" s="8">
        <v>25.95</v>
      </c>
      <c r="L197" s="8">
        <v>153.92</v>
      </c>
      <c r="M197" s="15"/>
      <c r="N197" s="15"/>
      <c r="O197" s="15"/>
      <c r="P197" s="15"/>
      <c r="Q197" s="12"/>
      <c r="R197" s="12"/>
    </row>
    <row r="198" spans="1:18" ht="15.75">
      <c r="A198" s="35"/>
      <c r="B198" s="36" t="s">
        <v>57</v>
      </c>
      <c r="C198" s="37"/>
      <c r="D198" s="38">
        <f>SUM(D192:D197)</f>
        <v>31.950000000000003</v>
      </c>
      <c r="E198" s="38">
        <f aca="true" t="shared" si="16" ref="E198:L198">SUM(E192:E197)</f>
        <v>23.419999999999998</v>
      </c>
      <c r="F198" s="38">
        <f t="shared" si="16"/>
        <v>103.67999999999999</v>
      </c>
      <c r="G198" s="38">
        <f t="shared" si="16"/>
        <v>848.33</v>
      </c>
      <c r="H198" s="38"/>
      <c r="I198" s="38">
        <f t="shared" si="16"/>
        <v>41.95</v>
      </c>
      <c r="J198" s="38">
        <f t="shared" si="16"/>
        <v>26.740000000000002</v>
      </c>
      <c r="K198" s="38">
        <f t="shared" si="16"/>
        <v>135.92</v>
      </c>
      <c r="L198" s="38">
        <f t="shared" si="16"/>
        <v>969.2299999999999</v>
      </c>
      <c r="M198" s="15"/>
      <c r="N198" s="15"/>
      <c r="O198" s="15"/>
      <c r="P198" s="15"/>
      <c r="Q198" s="12"/>
      <c r="R198" s="12"/>
    </row>
    <row r="199" spans="1:18" ht="15.75">
      <c r="A199" s="39"/>
      <c r="B199" s="40"/>
      <c r="C199" s="41"/>
      <c r="D199" s="41"/>
      <c r="E199" s="41"/>
      <c r="F199" s="41"/>
      <c r="G199" s="41"/>
      <c r="H199" s="41"/>
      <c r="I199" s="74"/>
      <c r="J199" s="74"/>
      <c r="K199" s="74"/>
      <c r="L199" s="73"/>
      <c r="M199" s="75"/>
      <c r="N199" s="75"/>
      <c r="O199" s="75"/>
      <c r="P199" s="75"/>
      <c r="Q199" s="12"/>
      <c r="R199" s="12"/>
    </row>
    <row r="200" spans="1:18" ht="15.75">
      <c r="A200" s="59" t="s">
        <v>13</v>
      </c>
      <c r="B200" s="60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15"/>
      <c r="N200" s="15"/>
      <c r="O200" s="15"/>
      <c r="P200" s="15"/>
      <c r="Q200" s="12"/>
      <c r="R200" s="12"/>
    </row>
    <row r="201" spans="1:18" ht="31.5">
      <c r="A201" s="17">
        <v>15</v>
      </c>
      <c r="B201" s="6" t="s">
        <v>32</v>
      </c>
      <c r="C201" s="7" t="s">
        <v>71</v>
      </c>
      <c r="D201" s="8">
        <v>0.72</v>
      </c>
      <c r="E201" s="8">
        <v>10.08</v>
      </c>
      <c r="F201" s="8">
        <v>3</v>
      </c>
      <c r="G201" s="8">
        <v>103.6</v>
      </c>
      <c r="H201" s="7" t="s">
        <v>71</v>
      </c>
      <c r="I201" s="8">
        <v>0.72</v>
      </c>
      <c r="J201" s="8">
        <v>10.08</v>
      </c>
      <c r="K201" s="8">
        <v>3</v>
      </c>
      <c r="L201" s="8">
        <v>103.6</v>
      </c>
      <c r="M201" s="15"/>
      <c r="N201" s="15"/>
      <c r="O201" s="15"/>
      <c r="P201" s="15"/>
      <c r="Q201" s="12"/>
      <c r="R201" s="12"/>
    </row>
    <row r="202" spans="1:18" ht="31.5">
      <c r="A202" s="17">
        <v>40</v>
      </c>
      <c r="B202" s="18" t="s">
        <v>54</v>
      </c>
      <c r="C202" s="11" t="s">
        <v>55</v>
      </c>
      <c r="D202" s="19">
        <v>9.76</v>
      </c>
      <c r="E202" s="19">
        <v>6.82</v>
      </c>
      <c r="F202" s="19">
        <v>19.01</v>
      </c>
      <c r="G202" s="19">
        <v>175.1</v>
      </c>
      <c r="H202" s="11" t="s">
        <v>55</v>
      </c>
      <c r="I202" s="19">
        <v>9.76</v>
      </c>
      <c r="J202" s="19">
        <v>6.82</v>
      </c>
      <c r="K202" s="19">
        <v>19.01</v>
      </c>
      <c r="L202" s="19">
        <v>175.1</v>
      </c>
      <c r="M202" s="15"/>
      <c r="N202" s="15"/>
      <c r="O202" s="15"/>
      <c r="P202" s="15"/>
      <c r="Q202" s="12"/>
      <c r="R202" s="12"/>
    </row>
    <row r="203" spans="1:18" ht="31.5">
      <c r="A203" s="17">
        <v>201</v>
      </c>
      <c r="B203" s="18" t="s">
        <v>108</v>
      </c>
      <c r="C203" s="11" t="s">
        <v>22</v>
      </c>
      <c r="D203" s="19">
        <v>3.9</v>
      </c>
      <c r="E203" s="19">
        <v>5.1</v>
      </c>
      <c r="F203" s="19">
        <v>38.3</v>
      </c>
      <c r="G203" s="19">
        <v>225.2</v>
      </c>
      <c r="H203" s="11" t="s">
        <v>66</v>
      </c>
      <c r="I203" s="19">
        <v>4.68</v>
      </c>
      <c r="J203" s="19">
        <v>6.12</v>
      </c>
      <c r="K203" s="19">
        <v>48.36</v>
      </c>
      <c r="L203" s="19">
        <v>270.24</v>
      </c>
      <c r="M203" s="15"/>
      <c r="N203" s="15"/>
      <c r="O203" s="15"/>
      <c r="P203" s="15"/>
      <c r="Q203" s="12"/>
      <c r="R203" s="12"/>
    </row>
    <row r="204" spans="1:18" ht="15.75">
      <c r="A204" s="17">
        <v>156</v>
      </c>
      <c r="B204" s="22" t="s">
        <v>96</v>
      </c>
      <c r="C204" s="7" t="s">
        <v>97</v>
      </c>
      <c r="D204" s="8">
        <v>10.23</v>
      </c>
      <c r="E204" s="8">
        <v>6.26</v>
      </c>
      <c r="F204" s="8">
        <v>10.47</v>
      </c>
      <c r="G204" s="8">
        <v>138.37</v>
      </c>
      <c r="H204" s="7" t="s">
        <v>98</v>
      </c>
      <c r="I204" s="8">
        <v>12.79</v>
      </c>
      <c r="J204" s="8">
        <v>7.83</v>
      </c>
      <c r="K204" s="8">
        <v>13.09</v>
      </c>
      <c r="L204" s="8">
        <v>172.96</v>
      </c>
      <c r="M204" s="15"/>
      <c r="N204" s="15"/>
      <c r="O204" s="15"/>
      <c r="P204" s="15"/>
      <c r="Q204" s="12"/>
      <c r="R204" s="12"/>
    </row>
    <row r="205" spans="1:18" ht="15.75">
      <c r="A205" s="17">
        <v>261</v>
      </c>
      <c r="B205" s="18" t="s">
        <v>49</v>
      </c>
      <c r="C205" s="11">
        <v>200</v>
      </c>
      <c r="D205" s="19">
        <v>0.7</v>
      </c>
      <c r="E205" s="19">
        <v>0</v>
      </c>
      <c r="F205" s="19">
        <v>21</v>
      </c>
      <c r="G205" s="19">
        <v>46.9</v>
      </c>
      <c r="H205" s="11">
        <v>200</v>
      </c>
      <c r="I205" s="19">
        <v>0.7</v>
      </c>
      <c r="J205" s="19">
        <v>0</v>
      </c>
      <c r="K205" s="19">
        <v>21</v>
      </c>
      <c r="L205" s="19">
        <v>46.9</v>
      </c>
      <c r="M205" s="15"/>
      <c r="N205" s="15"/>
      <c r="O205" s="15"/>
      <c r="P205" s="15"/>
      <c r="Q205" s="12"/>
      <c r="R205" s="12"/>
    </row>
    <row r="206" spans="1:18" ht="15.75">
      <c r="A206" s="17"/>
      <c r="B206" s="18" t="s">
        <v>15</v>
      </c>
      <c r="C206" s="11">
        <v>150</v>
      </c>
      <c r="D206" s="19">
        <v>0.5</v>
      </c>
      <c r="E206" s="19">
        <v>0.5</v>
      </c>
      <c r="F206" s="19">
        <v>13</v>
      </c>
      <c r="G206" s="19">
        <v>62.4</v>
      </c>
      <c r="H206" s="11">
        <v>150</v>
      </c>
      <c r="I206" s="19">
        <v>0.5</v>
      </c>
      <c r="J206" s="19">
        <v>0.5</v>
      </c>
      <c r="K206" s="19">
        <v>13</v>
      </c>
      <c r="L206" s="19">
        <v>62.4</v>
      </c>
      <c r="M206" s="15"/>
      <c r="N206" s="15"/>
      <c r="O206" s="15"/>
      <c r="P206" s="15"/>
      <c r="Q206" s="12"/>
      <c r="R206" s="12"/>
    </row>
    <row r="207" spans="1:18" ht="15.75">
      <c r="A207" s="5"/>
      <c r="B207" s="6" t="s">
        <v>33</v>
      </c>
      <c r="C207" s="7">
        <v>40</v>
      </c>
      <c r="D207" s="8">
        <v>2.21</v>
      </c>
      <c r="E207" s="8">
        <v>0.4</v>
      </c>
      <c r="F207" s="8">
        <v>12.83</v>
      </c>
      <c r="G207" s="8">
        <v>124</v>
      </c>
      <c r="H207" s="7">
        <v>60</v>
      </c>
      <c r="I207" s="8">
        <v>3.32</v>
      </c>
      <c r="J207" s="8">
        <v>0.6000000000000001</v>
      </c>
      <c r="K207" s="8">
        <v>19.24</v>
      </c>
      <c r="L207" s="8">
        <v>124</v>
      </c>
      <c r="M207" s="15"/>
      <c r="N207" s="15"/>
      <c r="O207" s="15"/>
      <c r="P207" s="15"/>
      <c r="Q207" s="12"/>
      <c r="R207" s="12"/>
    </row>
    <row r="208" spans="1:18" ht="15.75">
      <c r="A208" s="17"/>
      <c r="B208" s="18" t="s">
        <v>1</v>
      </c>
      <c r="C208" s="11">
        <v>50</v>
      </c>
      <c r="D208" s="19">
        <v>3.8</v>
      </c>
      <c r="E208" s="19">
        <v>0.45</v>
      </c>
      <c r="F208" s="19">
        <v>24.8</v>
      </c>
      <c r="G208" s="19">
        <v>157</v>
      </c>
      <c r="H208" s="11">
        <v>80</v>
      </c>
      <c r="I208" s="19">
        <v>6.1</v>
      </c>
      <c r="J208" s="19">
        <v>0.6</v>
      </c>
      <c r="K208" s="19">
        <v>39.4</v>
      </c>
      <c r="L208" s="19">
        <v>188</v>
      </c>
      <c r="M208" s="15"/>
      <c r="N208" s="15"/>
      <c r="O208" s="15"/>
      <c r="P208" s="15"/>
      <c r="Q208" s="12"/>
      <c r="R208" s="12"/>
    </row>
    <row r="209" spans="1:18" ht="15.75">
      <c r="A209" s="17"/>
      <c r="B209" s="18" t="s">
        <v>57</v>
      </c>
      <c r="C209" s="11"/>
      <c r="D209" s="19">
        <f>SUM(D201:D208)</f>
        <v>31.82</v>
      </c>
      <c r="E209" s="19">
        <f aca="true" t="shared" si="17" ref="E209:L209">SUM(E201:E208)</f>
        <v>29.609999999999996</v>
      </c>
      <c r="F209" s="19">
        <f t="shared" si="17"/>
        <v>142.41</v>
      </c>
      <c r="G209" s="19">
        <f t="shared" si="17"/>
        <v>1032.57</v>
      </c>
      <c r="H209" s="19"/>
      <c r="I209" s="19">
        <f t="shared" si="17"/>
        <v>38.57</v>
      </c>
      <c r="J209" s="19">
        <f t="shared" si="17"/>
        <v>32.550000000000004</v>
      </c>
      <c r="K209" s="19">
        <f t="shared" si="17"/>
        <v>176.10000000000002</v>
      </c>
      <c r="L209" s="19">
        <f t="shared" si="17"/>
        <v>1143.2</v>
      </c>
      <c r="M209" s="15"/>
      <c r="N209" s="15"/>
      <c r="O209" s="15"/>
      <c r="P209" s="15"/>
      <c r="Q209" s="12"/>
      <c r="R209" s="12"/>
    </row>
    <row r="210" spans="1:18" ht="15.75">
      <c r="A210" s="17"/>
      <c r="B210" s="18" t="s">
        <v>58</v>
      </c>
      <c r="C210" s="11"/>
      <c r="D210" s="19">
        <f>SUM(D198+D209)</f>
        <v>63.77</v>
      </c>
      <c r="E210" s="19">
        <f>SUM(E198+E209)</f>
        <v>53.029999999999994</v>
      </c>
      <c r="F210" s="19">
        <f>SUM(F198+F209)</f>
        <v>246.08999999999997</v>
      </c>
      <c r="G210" s="19">
        <f>SUM(G198+G209)</f>
        <v>1880.9</v>
      </c>
      <c r="H210" s="11"/>
      <c r="I210" s="19">
        <f>SUM(I198+I209)</f>
        <v>80.52000000000001</v>
      </c>
      <c r="J210" s="19">
        <f>SUM(J198+J209)</f>
        <v>59.290000000000006</v>
      </c>
      <c r="K210" s="19">
        <f>SUM(K198+K209)</f>
        <v>312.02</v>
      </c>
      <c r="L210" s="19">
        <f>SUM(L198+L209)</f>
        <v>2112.43</v>
      </c>
      <c r="M210" s="15"/>
      <c r="N210" s="15"/>
      <c r="O210" s="15"/>
      <c r="P210" s="15"/>
      <c r="Q210" s="12"/>
      <c r="R210" s="12"/>
    </row>
    <row r="211" spans="1:18" ht="31.5">
      <c r="A211" s="35"/>
      <c r="B211" s="36" t="s">
        <v>59</v>
      </c>
      <c r="C211" s="37"/>
      <c r="D211" s="43">
        <f>D210/77*100</f>
        <v>82.81818181818183</v>
      </c>
      <c r="E211" s="43">
        <f>E210/79*100</f>
        <v>67.12658227848101</v>
      </c>
      <c r="F211" s="43">
        <f>F210/308*100</f>
        <v>79.89935064935064</v>
      </c>
      <c r="G211" s="43">
        <f>G210/2251*100</f>
        <v>83.55841848067526</v>
      </c>
      <c r="H211" s="42"/>
      <c r="I211" s="43">
        <f>I210/90*100</f>
        <v>89.46666666666668</v>
      </c>
      <c r="J211" s="43">
        <f>J210/92*100</f>
        <v>64.44565217391305</v>
      </c>
      <c r="K211" s="43">
        <f>K210/360*100</f>
        <v>86.67222222222222</v>
      </c>
      <c r="L211" s="43">
        <f>L210/2628*100</f>
        <v>80.38165905631658</v>
      </c>
      <c r="M211" s="15"/>
      <c r="N211" s="15"/>
      <c r="O211" s="15"/>
      <c r="P211" s="15"/>
      <c r="Q211" s="12"/>
      <c r="R211" s="12"/>
    </row>
    <row r="212" spans="1:18" ht="15.75">
      <c r="A212" s="39"/>
      <c r="B212" s="40"/>
      <c r="C212" s="41"/>
      <c r="D212" s="45"/>
      <c r="E212" s="45"/>
      <c r="F212" s="45"/>
      <c r="G212" s="45"/>
      <c r="H212" s="41"/>
      <c r="I212" s="45"/>
      <c r="J212" s="45"/>
      <c r="K212" s="45"/>
      <c r="L212" s="46"/>
      <c r="M212" s="15"/>
      <c r="N212" s="15"/>
      <c r="O212" s="15"/>
      <c r="P212" s="15"/>
      <c r="Q212" s="12"/>
      <c r="R212" s="12"/>
    </row>
    <row r="213" spans="1:18" ht="15.75">
      <c r="A213" s="65" t="s">
        <v>50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7"/>
      <c r="M213" s="21"/>
      <c r="N213" s="21"/>
      <c r="O213" s="21"/>
      <c r="P213" s="21"/>
      <c r="Q213" s="12"/>
      <c r="R213" s="12"/>
    </row>
    <row r="214" spans="1:18" ht="15.75">
      <c r="A214" s="61" t="s">
        <v>17</v>
      </c>
      <c r="B214" s="62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15"/>
      <c r="N214" s="15"/>
      <c r="O214" s="15"/>
      <c r="P214" s="15"/>
      <c r="Q214" s="12"/>
      <c r="R214" s="12"/>
    </row>
    <row r="215" spans="1:18" ht="47.25">
      <c r="A215" s="17">
        <v>23</v>
      </c>
      <c r="B215" s="6" t="s">
        <v>92</v>
      </c>
      <c r="C215" s="7" t="s">
        <v>71</v>
      </c>
      <c r="D215" s="8">
        <v>3.04</v>
      </c>
      <c r="E215" s="8">
        <v>11.38</v>
      </c>
      <c r="F215" s="8">
        <v>10.76</v>
      </c>
      <c r="G215" s="8">
        <v>157</v>
      </c>
      <c r="H215" s="7" t="s">
        <v>71</v>
      </c>
      <c r="I215" s="8">
        <v>3.04</v>
      </c>
      <c r="J215" s="8">
        <v>11.38</v>
      </c>
      <c r="K215" s="8">
        <v>10.76</v>
      </c>
      <c r="L215" s="8">
        <v>157</v>
      </c>
      <c r="M215" s="15"/>
      <c r="N215" s="15"/>
      <c r="O215" s="15"/>
      <c r="P215" s="15"/>
      <c r="Q215" s="12"/>
      <c r="R215" s="12"/>
    </row>
    <row r="216" spans="1:18" ht="31.5">
      <c r="A216" s="17">
        <v>105</v>
      </c>
      <c r="B216" s="6" t="s">
        <v>91</v>
      </c>
      <c r="C216" s="7" t="s">
        <v>103</v>
      </c>
      <c r="D216" s="8">
        <v>3.84</v>
      </c>
      <c r="E216" s="8">
        <v>4.97</v>
      </c>
      <c r="F216" s="8">
        <v>24.46</v>
      </c>
      <c r="G216" s="8">
        <v>157.59</v>
      </c>
      <c r="H216" s="7" t="s">
        <v>104</v>
      </c>
      <c r="I216" s="8">
        <v>5.12</v>
      </c>
      <c r="J216" s="8">
        <v>6.62</v>
      </c>
      <c r="K216" s="8">
        <v>32.61</v>
      </c>
      <c r="L216" s="8">
        <v>210.13</v>
      </c>
      <c r="M216" s="15"/>
      <c r="N216" s="15"/>
      <c r="O216" s="15"/>
      <c r="P216" s="15"/>
      <c r="Q216" s="12"/>
      <c r="R216" s="12"/>
    </row>
    <row r="217" spans="1:18" ht="31.5">
      <c r="A217" s="5">
        <v>341</v>
      </c>
      <c r="B217" s="6" t="s">
        <v>73</v>
      </c>
      <c r="C217" s="23" t="s">
        <v>111</v>
      </c>
      <c r="D217" s="8">
        <v>6.62</v>
      </c>
      <c r="E217" s="8">
        <v>9.48</v>
      </c>
      <c r="F217" s="8">
        <v>10.06</v>
      </c>
      <c r="G217" s="8">
        <v>152</v>
      </c>
      <c r="H217" s="23" t="s">
        <v>112</v>
      </c>
      <c r="I217" s="8">
        <v>6.62</v>
      </c>
      <c r="J217" s="8">
        <v>9.48</v>
      </c>
      <c r="K217" s="8">
        <v>10.06</v>
      </c>
      <c r="L217" s="8">
        <v>152</v>
      </c>
      <c r="M217" s="15"/>
      <c r="N217" s="15"/>
      <c r="O217" s="15"/>
      <c r="P217" s="15"/>
      <c r="Q217" s="12"/>
      <c r="R217" s="12"/>
    </row>
    <row r="218" spans="1:18" ht="15.75">
      <c r="A218" s="5"/>
      <c r="B218" s="6" t="s">
        <v>33</v>
      </c>
      <c r="C218" s="7">
        <v>40</v>
      </c>
      <c r="D218" s="8">
        <v>2.21</v>
      </c>
      <c r="E218" s="8">
        <v>0.4</v>
      </c>
      <c r="F218" s="8">
        <v>12.83</v>
      </c>
      <c r="G218" s="8">
        <v>124</v>
      </c>
      <c r="H218" s="7">
        <v>60</v>
      </c>
      <c r="I218" s="8">
        <v>3.32</v>
      </c>
      <c r="J218" s="8">
        <v>0.6000000000000001</v>
      </c>
      <c r="K218" s="8">
        <v>19.24</v>
      </c>
      <c r="L218" s="8">
        <v>124</v>
      </c>
      <c r="M218" s="15"/>
      <c r="N218" s="15"/>
      <c r="O218" s="15"/>
      <c r="P218" s="15"/>
      <c r="Q218" s="12"/>
      <c r="R218" s="12"/>
    </row>
    <row r="219" spans="1:18" ht="15.75">
      <c r="A219" s="17">
        <v>271</v>
      </c>
      <c r="B219" s="18" t="s">
        <v>0</v>
      </c>
      <c r="C219" s="11">
        <v>200</v>
      </c>
      <c r="D219" s="19">
        <v>0.04</v>
      </c>
      <c r="E219" s="19">
        <v>0</v>
      </c>
      <c r="F219" s="19">
        <v>15.1</v>
      </c>
      <c r="G219" s="19">
        <v>61.8</v>
      </c>
      <c r="H219" s="11">
        <v>200</v>
      </c>
      <c r="I219" s="19">
        <v>0.04</v>
      </c>
      <c r="J219" s="19">
        <v>0</v>
      </c>
      <c r="K219" s="19">
        <v>15.1</v>
      </c>
      <c r="L219" s="19">
        <v>61.8</v>
      </c>
      <c r="M219" s="15"/>
      <c r="N219" s="15"/>
      <c r="O219" s="15"/>
      <c r="P219" s="15"/>
      <c r="Q219" s="12"/>
      <c r="R219" s="12"/>
    </row>
    <row r="220" spans="1:18" ht="15.75">
      <c r="A220" s="17"/>
      <c r="B220" s="18" t="s">
        <v>19</v>
      </c>
      <c r="C220" s="11" t="s">
        <v>20</v>
      </c>
      <c r="D220" s="19">
        <v>5.1</v>
      </c>
      <c r="E220" s="19">
        <v>4.6</v>
      </c>
      <c r="F220" s="19">
        <v>0.3</v>
      </c>
      <c r="G220" s="19">
        <v>62.8</v>
      </c>
      <c r="H220" s="11" t="s">
        <v>20</v>
      </c>
      <c r="I220" s="19">
        <v>5.1</v>
      </c>
      <c r="J220" s="19">
        <v>4.6</v>
      </c>
      <c r="K220" s="19">
        <v>0.3</v>
      </c>
      <c r="L220" s="19">
        <v>62.8</v>
      </c>
      <c r="M220" s="15"/>
      <c r="N220" s="15"/>
      <c r="O220" s="15"/>
      <c r="P220" s="15"/>
      <c r="Q220" s="12"/>
      <c r="R220" s="12"/>
    </row>
    <row r="221" spans="1:18" ht="15.75">
      <c r="A221" s="35"/>
      <c r="B221" s="36" t="s">
        <v>57</v>
      </c>
      <c r="C221" s="37"/>
      <c r="D221" s="38">
        <f>SUM(D215:D220)</f>
        <v>20.85</v>
      </c>
      <c r="E221" s="38">
        <f aca="true" t="shared" si="18" ref="E221:L221">SUM(E215:E220)</f>
        <v>30.83</v>
      </c>
      <c r="F221" s="38">
        <f t="shared" si="18"/>
        <v>73.50999999999999</v>
      </c>
      <c r="G221" s="38">
        <f t="shared" si="18"/>
        <v>715.1899999999999</v>
      </c>
      <c r="H221" s="38"/>
      <c r="I221" s="38">
        <f t="shared" si="18"/>
        <v>23.240000000000002</v>
      </c>
      <c r="J221" s="38">
        <f t="shared" si="18"/>
        <v>32.68</v>
      </c>
      <c r="K221" s="38">
        <f t="shared" si="18"/>
        <v>88.07</v>
      </c>
      <c r="L221" s="38">
        <f t="shared" si="18"/>
        <v>767.7299999999999</v>
      </c>
      <c r="M221" s="15"/>
      <c r="N221" s="15"/>
      <c r="O221" s="15"/>
      <c r="P221" s="15"/>
      <c r="Q221" s="12"/>
      <c r="R221" s="12"/>
    </row>
    <row r="222" spans="1:18" ht="15.75">
      <c r="A222" s="39"/>
      <c r="B222" s="40"/>
      <c r="C222" s="41"/>
      <c r="D222" s="41"/>
      <c r="E222" s="41"/>
      <c r="F222" s="41"/>
      <c r="G222" s="41"/>
      <c r="H222" s="41"/>
      <c r="I222" s="40"/>
      <c r="J222" s="40"/>
      <c r="K222" s="40"/>
      <c r="L222" s="18"/>
      <c r="M222" s="15"/>
      <c r="N222" s="15"/>
      <c r="O222" s="15"/>
      <c r="P222" s="15"/>
      <c r="Q222" s="12"/>
      <c r="R222" s="12"/>
    </row>
    <row r="223" spans="1:18" ht="15.75">
      <c r="A223" s="59" t="s">
        <v>13</v>
      </c>
      <c r="B223" s="60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15"/>
      <c r="N223" s="15"/>
      <c r="O223" s="15"/>
      <c r="P223" s="15"/>
      <c r="Q223" s="12"/>
      <c r="R223" s="12"/>
    </row>
    <row r="224" spans="1:18" ht="15.75">
      <c r="A224" s="17"/>
      <c r="B224" s="6" t="s">
        <v>114</v>
      </c>
      <c r="C224" s="7">
        <v>60</v>
      </c>
      <c r="D224" s="8">
        <v>0.12</v>
      </c>
      <c r="E224" s="8">
        <v>0.01</v>
      </c>
      <c r="F224" s="8">
        <v>4.8</v>
      </c>
      <c r="G224" s="8">
        <v>22.8</v>
      </c>
      <c r="H224" s="7">
        <v>60</v>
      </c>
      <c r="I224" s="8">
        <v>0.12</v>
      </c>
      <c r="J224" s="8">
        <v>0.01</v>
      </c>
      <c r="K224" s="8">
        <v>4.8</v>
      </c>
      <c r="L224" s="8">
        <v>22.8</v>
      </c>
      <c r="M224" s="15"/>
      <c r="N224" s="15"/>
      <c r="O224" s="15"/>
      <c r="P224" s="15"/>
      <c r="Q224" s="12"/>
      <c r="R224" s="12"/>
    </row>
    <row r="225" spans="1:18" ht="15.75">
      <c r="A225" s="17">
        <v>43</v>
      </c>
      <c r="B225" s="18" t="s">
        <v>56</v>
      </c>
      <c r="C225" s="11">
        <v>250</v>
      </c>
      <c r="D225" s="19">
        <v>2.3</v>
      </c>
      <c r="E225" s="19">
        <v>7.7</v>
      </c>
      <c r="F225" s="19">
        <v>15.43</v>
      </c>
      <c r="G225" s="19">
        <v>140.59</v>
      </c>
      <c r="H225" s="11">
        <v>250</v>
      </c>
      <c r="I225" s="19">
        <v>2.3</v>
      </c>
      <c r="J225" s="19">
        <v>7.7</v>
      </c>
      <c r="K225" s="19">
        <v>15.43</v>
      </c>
      <c r="L225" s="19">
        <v>140.59</v>
      </c>
      <c r="M225" s="15"/>
      <c r="N225" s="15"/>
      <c r="O225" s="15"/>
      <c r="P225" s="15"/>
      <c r="Q225" s="12"/>
      <c r="R225" s="12"/>
    </row>
    <row r="226" spans="1:18" ht="15.75">
      <c r="A226" s="17">
        <v>163</v>
      </c>
      <c r="B226" s="18" t="s">
        <v>31</v>
      </c>
      <c r="C226" s="11">
        <v>185</v>
      </c>
      <c r="D226" s="19">
        <v>18.95</v>
      </c>
      <c r="E226" s="19">
        <v>12.47</v>
      </c>
      <c r="F226" s="19">
        <v>17.51</v>
      </c>
      <c r="G226" s="19">
        <v>280.93</v>
      </c>
      <c r="H226" s="11">
        <v>220</v>
      </c>
      <c r="I226" s="19">
        <v>22.54</v>
      </c>
      <c r="J226" s="19">
        <v>17.33</v>
      </c>
      <c r="K226" s="19">
        <v>22.13</v>
      </c>
      <c r="L226" s="19">
        <v>334.08</v>
      </c>
      <c r="M226" s="15"/>
      <c r="N226" s="15"/>
      <c r="O226" s="15"/>
      <c r="P226" s="15"/>
      <c r="Q226" s="12"/>
      <c r="R226" s="12"/>
    </row>
    <row r="227" spans="1:18" ht="15.75">
      <c r="A227" s="17">
        <v>255</v>
      </c>
      <c r="B227" s="18" t="s">
        <v>24</v>
      </c>
      <c r="C227" s="11">
        <v>200</v>
      </c>
      <c r="D227" s="19">
        <v>0.3</v>
      </c>
      <c r="E227" s="19">
        <v>0.04</v>
      </c>
      <c r="F227" s="19">
        <v>20.8</v>
      </c>
      <c r="G227" s="19">
        <v>85.4</v>
      </c>
      <c r="H227" s="11">
        <v>200</v>
      </c>
      <c r="I227" s="19">
        <v>0.3</v>
      </c>
      <c r="J227" s="19">
        <v>0.04</v>
      </c>
      <c r="K227" s="19">
        <v>20.8</v>
      </c>
      <c r="L227" s="19">
        <v>85.4</v>
      </c>
      <c r="M227" s="15"/>
      <c r="N227" s="15"/>
      <c r="O227" s="15"/>
      <c r="P227" s="15"/>
      <c r="Q227" s="12"/>
      <c r="R227" s="12"/>
    </row>
    <row r="228" spans="1:18" ht="15.75">
      <c r="A228" s="17"/>
      <c r="B228" s="18" t="s">
        <v>21</v>
      </c>
      <c r="C228" s="11">
        <v>150</v>
      </c>
      <c r="D228" s="19">
        <v>0.9</v>
      </c>
      <c r="E228" s="19">
        <v>0.2</v>
      </c>
      <c r="F228" s="19">
        <v>8.1</v>
      </c>
      <c r="G228" s="19">
        <v>43</v>
      </c>
      <c r="H228" s="11">
        <v>150</v>
      </c>
      <c r="I228" s="19">
        <v>0.9</v>
      </c>
      <c r="J228" s="19">
        <v>0.2</v>
      </c>
      <c r="K228" s="19">
        <v>8.1</v>
      </c>
      <c r="L228" s="19">
        <v>43</v>
      </c>
      <c r="M228" s="15"/>
      <c r="N228" s="15"/>
      <c r="O228" s="15"/>
      <c r="P228" s="15"/>
      <c r="Q228" s="12"/>
      <c r="R228" s="12"/>
    </row>
    <row r="229" spans="1:18" ht="15.75">
      <c r="A229" s="5"/>
      <c r="B229" s="6" t="s">
        <v>33</v>
      </c>
      <c r="C229" s="7">
        <v>40</v>
      </c>
      <c r="D229" s="8">
        <v>2.21</v>
      </c>
      <c r="E229" s="8">
        <v>0.4</v>
      </c>
      <c r="F229" s="8">
        <v>12.83</v>
      </c>
      <c r="G229" s="8">
        <v>124</v>
      </c>
      <c r="H229" s="7">
        <v>60</v>
      </c>
      <c r="I229" s="8">
        <v>3.32</v>
      </c>
      <c r="J229" s="8">
        <v>0.6000000000000001</v>
      </c>
      <c r="K229" s="8">
        <v>19.24</v>
      </c>
      <c r="L229" s="8">
        <v>124</v>
      </c>
      <c r="M229" s="15"/>
      <c r="N229" s="15"/>
      <c r="O229" s="15"/>
      <c r="P229" s="15"/>
      <c r="Q229" s="12"/>
      <c r="R229" s="12"/>
    </row>
    <row r="230" spans="1:18" ht="15.75">
      <c r="A230" s="17"/>
      <c r="B230" s="18" t="s">
        <v>1</v>
      </c>
      <c r="C230" s="11">
        <v>50</v>
      </c>
      <c r="D230" s="19">
        <v>3.8</v>
      </c>
      <c r="E230" s="19">
        <v>0.45</v>
      </c>
      <c r="F230" s="19">
        <v>24.8</v>
      </c>
      <c r="G230" s="19">
        <v>157</v>
      </c>
      <c r="H230" s="11">
        <v>80</v>
      </c>
      <c r="I230" s="19">
        <v>6.1</v>
      </c>
      <c r="J230" s="19">
        <v>0.6</v>
      </c>
      <c r="K230" s="19">
        <v>39.4</v>
      </c>
      <c r="L230" s="19">
        <v>188</v>
      </c>
      <c r="M230" s="15"/>
      <c r="N230" s="15"/>
      <c r="O230" s="15"/>
      <c r="P230" s="15"/>
      <c r="Q230" s="12"/>
      <c r="R230" s="12"/>
    </row>
    <row r="231" spans="1:18" ht="15.75">
      <c r="A231" s="17"/>
      <c r="B231" s="18" t="s">
        <v>57</v>
      </c>
      <c r="C231" s="11"/>
      <c r="D231" s="19">
        <f>SUM(D224:D230)</f>
        <v>28.58</v>
      </c>
      <c r="E231" s="19">
        <f>SUM(E224:E230)</f>
        <v>21.269999999999996</v>
      </c>
      <c r="F231" s="19">
        <f>SUM(F224:F230)</f>
        <v>104.27</v>
      </c>
      <c r="G231" s="19">
        <f>SUM(G224:G230)</f>
        <v>853.72</v>
      </c>
      <c r="H231" s="11"/>
      <c r="I231" s="19">
        <f>SUM(I224:I230)</f>
        <v>35.58</v>
      </c>
      <c r="J231" s="19">
        <f>SUM(J224:J230)</f>
        <v>26.48</v>
      </c>
      <c r="K231" s="19">
        <f>SUM(K224:K230)</f>
        <v>129.89999999999998</v>
      </c>
      <c r="L231" s="19">
        <f>SUM(L224:L230)</f>
        <v>937.87</v>
      </c>
      <c r="M231" s="15"/>
      <c r="N231" s="15"/>
      <c r="O231" s="15"/>
      <c r="P231" s="15"/>
      <c r="Q231" s="12"/>
      <c r="R231" s="12"/>
    </row>
    <row r="232" spans="1:18" ht="15.75">
      <c r="A232" s="17"/>
      <c r="B232" s="18" t="s">
        <v>58</v>
      </c>
      <c r="C232" s="11"/>
      <c r="D232" s="19">
        <f>SUM(D221+D231)</f>
        <v>49.43</v>
      </c>
      <c r="E232" s="19">
        <f>SUM(E221+E231)</f>
        <v>52.099999999999994</v>
      </c>
      <c r="F232" s="19">
        <f>SUM(F221+F231)</f>
        <v>177.77999999999997</v>
      </c>
      <c r="G232" s="19">
        <f>SUM(G221+G231)</f>
        <v>1568.9099999999999</v>
      </c>
      <c r="H232" s="11"/>
      <c r="I232" s="19">
        <f>SUM(I221+I231)</f>
        <v>58.82</v>
      </c>
      <c r="J232" s="19">
        <f>SUM(J221+J231)</f>
        <v>59.16</v>
      </c>
      <c r="K232" s="19">
        <f>SUM(K221+K231)</f>
        <v>217.96999999999997</v>
      </c>
      <c r="L232" s="19">
        <f>SUM(L221+L231)</f>
        <v>1705.6</v>
      </c>
      <c r="M232" s="15"/>
      <c r="N232" s="15"/>
      <c r="O232" s="15"/>
      <c r="P232" s="15"/>
      <c r="Q232" s="12"/>
      <c r="R232" s="12"/>
    </row>
    <row r="233" spans="1:18" ht="31.5">
      <c r="A233" s="35"/>
      <c r="B233" s="36" t="s">
        <v>59</v>
      </c>
      <c r="C233" s="50"/>
      <c r="D233" s="43">
        <f>D232/77*100</f>
        <v>64.1948051948052</v>
      </c>
      <c r="E233" s="43">
        <f>E232/79*100</f>
        <v>65.94936708860759</v>
      </c>
      <c r="F233" s="43">
        <f>F232/308*100</f>
        <v>57.720779220779214</v>
      </c>
      <c r="G233" s="43">
        <f>G232/2251*100</f>
        <v>69.69835628609506</v>
      </c>
      <c r="H233" s="51"/>
      <c r="I233" s="43">
        <f>I232/90*100</f>
        <v>65.35555555555555</v>
      </c>
      <c r="J233" s="43">
        <f>J232/92*100</f>
        <v>64.30434782608695</v>
      </c>
      <c r="K233" s="43">
        <f>K232/360*100</f>
        <v>60.54722222222222</v>
      </c>
      <c r="L233" s="43">
        <f>L232/2628*100</f>
        <v>64.90106544901066</v>
      </c>
      <c r="M233" s="12"/>
      <c r="N233" s="12"/>
      <c r="O233" s="12"/>
      <c r="P233" s="12"/>
      <c r="Q233" s="12"/>
      <c r="R233" s="12"/>
    </row>
    <row r="234" spans="1:18" ht="15.75">
      <c r="A234" s="39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27"/>
      <c r="M234" s="12"/>
      <c r="N234" s="12"/>
      <c r="O234" s="12"/>
      <c r="P234" s="12"/>
      <c r="Q234" s="12"/>
      <c r="R234" s="12"/>
    </row>
    <row r="235" spans="1:18" ht="15.75">
      <c r="A235" s="44"/>
      <c r="B235" s="52" t="s">
        <v>60</v>
      </c>
      <c r="C235" s="53"/>
      <c r="D235" s="54">
        <f>SUM(D32+D55+D77+D98+D121+D143+D165+D187+D210+D232)</f>
        <v>512.8199999999999</v>
      </c>
      <c r="E235" s="54">
        <f>SUM(E32+E55+E77+E98+E121+E143+E165+E187+E210+E232)</f>
        <v>515.2499999999999</v>
      </c>
      <c r="F235" s="54">
        <f>SUM(F32+F55+F77+F98+F121+F143+F165+F187+F210+F232)</f>
        <v>2088.16</v>
      </c>
      <c r="G235" s="54" t="s">
        <v>62</v>
      </c>
      <c r="H235" s="55"/>
      <c r="I235" s="54">
        <f>SUM(I32+I55+I77+I98+I121+I143+I165+I187+I210+I232)</f>
        <v>636.89</v>
      </c>
      <c r="J235" s="54">
        <f>SUM(J32+J55+J77+J98+J121+J143+J165+J187+J210+J232)</f>
        <v>579.01</v>
      </c>
      <c r="K235" s="54">
        <f>SUM(K32+K55+K77+K98+K121+K143+K165+K187+K210+K232)</f>
        <v>2593.8299999999995</v>
      </c>
      <c r="L235" s="56" t="s">
        <v>62</v>
      </c>
      <c r="M235" s="12"/>
      <c r="N235" s="12"/>
      <c r="O235" s="12"/>
      <c r="P235" s="12"/>
      <c r="Q235" s="12"/>
      <c r="R235" s="12"/>
    </row>
    <row r="236" spans="1:18" ht="31.5">
      <c r="A236" s="17"/>
      <c r="B236" s="28" t="s">
        <v>61</v>
      </c>
      <c r="C236" s="26"/>
      <c r="D236" s="31">
        <v>1</v>
      </c>
      <c r="E236" s="31">
        <f>E235/D235</f>
        <v>1.0047385047385047</v>
      </c>
      <c r="F236" s="31">
        <f>F235/D235</f>
        <v>4.071916071916072</v>
      </c>
      <c r="G236" s="31" t="s">
        <v>62</v>
      </c>
      <c r="H236" s="17"/>
      <c r="I236" s="31">
        <v>1</v>
      </c>
      <c r="J236" s="31">
        <f>J235/I235</f>
        <v>0.9091208842971313</v>
      </c>
      <c r="K236" s="31">
        <f>K235/I235</f>
        <v>4.072649908147403</v>
      </c>
      <c r="L236" s="29" t="s">
        <v>62</v>
      </c>
      <c r="M236" s="12"/>
      <c r="N236" s="12"/>
      <c r="O236" s="12"/>
      <c r="P236" s="12"/>
      <c r="Q236" s="12"/>
      <c r="R236" s="12"/>
    </row>
    <row r="237" spans="1:18" ht="31.5">
      <c r="A237" s="17"/>
      <c r="B237" s="28" t="s">
        <v>67</v>
      </c>
      <c r="C237" s="26"/>
      <c r="D237" s="32">
        <f>D235/770*100</f>
        <v>66.6</v>
      </c>
      <c r="E237" s="32">
        <f>E235/790*100</f>
        <v>65.22151898734175</v>
      </c>
      <c r="F237" s="32">
        <f>F235/3080*100</f>
        <v>67.7974025974026</v>
      </c>
      <c r="G237" s="33" t="s">
        <v>62</v>
      </c>
      <c r="H237" s="33"/>
      <c r="I237" s="32">
        <f>I235/900*100</f>
        <v>70.76555555555557</v>
      </c>
      <c r="J237" s="32">
        <f>J235/920*100</f>
        <v>62.935869565217395</v>
      </c>
      <c r="K237" s="32">
        <f>K235/3600*100</f>
        <v>72.05083333333332</v>
      </c>
      <c r="L237" s="30" t="s">
        <v>62</v>
      </c>
      <c r="M237" s="12"/>
      <c r="N237" s="12"/>
      <c r="O237" s="12"/>
      <c r="P237" s="12"/>
      <c r="Q237" s="12"/>
      <c r="R237" s="12"/>
    </row>
    <row r="239" ht="2.25" customHeight="1"/>
    <row r="240" ht="4.5" customHeight="1"/>
    <row r="241" ht="15">
      <c r="B241" s="9" t="s">
        <v>63</v>
      </c>
    </row>
    <row r="242" ht="7.5" customHeight="1"/>
    <row r="243" ht="15">
      <c r="B243" s="9" t="s">
        <v>64</v>
      </c>
    </row>
  </sheetData>
  <sheetProtection/>
  <mergeCells count="66">
    <mergeCell ref="A125:B125"/>
    <mergeCell ref="M199:N199"/>
    <mergeCell ref="O199:P199"/>
    <mergeCell ref="A200:B200"/>
    <mergeCell ref="A214:B214"/>
    <mergeCell ref="A111:B111"/>
    <mergeCell ref="A133:B133"/>
    <mergeCell ref="A147:B147"/>
    <mergeCell ref="A155:B155"/>
    <mergeCell ref="A213:L213"/>
    <mergeCell ref="A169:B169"/>
    <mergeCell ref="C59:L59"/>
    <mergeCell ref="C46:L46"/>
    <mergeCell ref="A67:B67"/>
    <mergeCell ref="A81:B81"/>
    <mergeCell ref="A89:B89"/>
    <mergeCell ref="A102:B102"/>
    <mergeCell ref="A58:L58"/>
    <mergeCell ref="A80:L80"/>
    <mergeCell ref="A101:L101"/>
    <mergeCell ref="C81:L81"/>
    <mergeCell ref="C102:L102"/>
    <mergeCell ref="A223:B223"/>
    <mergeCell ref="C214:L214"/>
    <mergeCell ref="C200:L200"/>
    <mergeCell ref="C191:L191"/>
    <mergeCell ref="A124:L124"/>
    <mergeCell ref="A146:L146"/>
    <mergeCell ref="A168:L168"/>
    <mergeCell ref="C133:L133"/>
    <mergeCell ref="C223:L223"/>
    <mergeCell ref="I199:J199"/>
    <mergeCell ref="K199:L199"/>
    <mergeCell ref="C177:L177"/>
    <mergeCell ref="C169:L169"/>
    <mergeCell ref="C89:L89"/>
    <mergeCell ref="C125:L125"/>
    <mergeCell ref="C111:L111"/>
    <mergeCell ref="C6:I7"/>
    <mergeCell ref="B9:B11"/>
    <mergeCell ref="C9:G9"/>
    <mergeCell ref="H9:L9"/>
    <mergeCell ref="C10:C11"/>
    <mergeCell ref="C67:L67"/>
    <mergeCell ref="D10:F10"/>
    <mergeCell ref="G10:G11"/>
    <mergeCell ref="H10:H11"/>
    <mergeCell ref="A59:B59"/>
    <mergeCell ref="A36:B36"/>
    <mergeCell ref="A46:B46"/>
    <mergeCell ref="I10:K10"/>
    <mergeCell ref="L10:L11"/>
    <mergeCell ref="C14:L14"/>
    <mergeCell ref="A35:L35"/>
    <mergeCell ref="C36:L36"/>
    <mergeCell ref="C22:L22"/>
    <mergeCell ref="I2:L3"/>
    <mergeCell ref="A177:B177"/>
    <mergeCell ref="A191:B191"/>
    <mergeCell ref="C155:L155"/>
    <mergeCell ref="C147:L147"/>
    <mergeCell ref="A190:L190"/>
    <mergeCell ref="A9:A11"/>
    <mergeCell ref="A13:L13"/>
    <mergeCell ref="A14:B14"/>
    <mergeCell ref="A22:B22"/>
  </mergeCells>
  <printOptions/>
  <pageMargins left="0.7480314960629921" right="0.7480314960629921" top="0.5118110236220472" bottom="0.5118110236220472" header="0.31496062992125984" footer="0.5118110236220472"/>
  <pageSetup horizontalDpi="600" verticalDpi="600" orientation="landscape" paperSize="9" r:id="rId1"/>
  <ignoredErrors>
    <ignoredError sqref="C105 H10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2015-05-15T08:49:47Z</cp:lastPrinted>
  <dcterms:created xsi:type="dcterms:W3CDTF">1996-10-08T23:32:33Z</dcterms:created>
  <dcterms:modified xsi:type="dcterms:W3CDTF">2015-06-04T08:41:58Z</dcterms:modified>
  <cp:category/>
  <cp:version/>
  <cp:contentType/>
  <cp:contentStatus/>
</cp:coreProperties>
</file>